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embeddings/oleObject1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G:\SchulIntern\5 Bildungsgänge\TG\Abitur\Abirechner\"/>
    </mc:Choice>
  </mc:AlternateContent>
  <xr:revisionPtr revIDLastSave="6" documentId="8_{1552C727-D276-4BCC-8C4B-EB66851E291D}" xr6:coauthVersionLast="47" xr6:coauthVersionMax="47" xr10:uidLastSave="{82FA8203-E346-422D-9EB8-1E3DDD04A178}"/>
  <bookViews>
    <workbookView xWindow="-120" yWindow="-120" windowWidth="29040" windowHeight="15720" tabRatio="108" xr2:uid="{8554578E-2086-4DCA-83B9-3B228CDEE0C4}"/>
  </bookViews>
  <sheets>
    <sheet name="Abitur 2011" sheetId="1" r:id="rId1"/>
  </sheets>
  <definedNames>
    <definedName name="_xlnm.Print_Area" localSheetId="0">'Abitur 2011'!$A$1:$T$32</definedName>
    <definedName name="Excel_BuiltIn_Print_Area_1">'Abitur 2011'!$A$1:$T$33</definedName>
    <definedName name="Excel_BuiltIn_Print_Area_2">#REF!</definedName>
    <definedName name="Fachhochschulreife">"$#REF!.$A$1:$N$41"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1" i="1" l="1"/>
  <c r="L8" i="1"/>
  <c r="M8" i="1"/>
  <c r="N8" i="1"/>
  <c r="K19" i="1"/>
  <c r="P24" i="1" s="1"/>
  <c r="K7" i="1"/>
  <c r="L7" i="1"/>
  <c r="M7" i="1"/>
  <c r="N7" i="1"/>
  <c r="O7" i="1"/>
  <c r="S7" i="1"/>
  <c r="T7" i="1" s="1"/>
  <c r="K8" i="1"/>
  <c r="O8" i="1"/>
  <c r="S8" i="1"/>
  <c r="T8" i="1"/>
  <c r="K9" i="1"/>
  <c r="L9" i="1"/>
  <c r="M9" i="1"/>
  <c r="N9" i="1"/>
  <c r="O9" i="1"/>
  <c r="S9" i="1"/>
  <c r="T9" i="1" s="1"/>
  <c r="K10" i="1"/>
  <c r="L10" i="1"/>
  <c r="M10" i="1"/>
  <c r="N10" i="1"/>
  <c r="O10" i="1"/>
  <c r="S10" i="1"/>
  <c r="T10" i="1" s="1"/>
  <c r="K11" i="1"/>
  <c r="L11" i="1"/>
  <c r="M11" i="1"/>
  <c r="N11" i="1"/>
  <c r="O11" i="1"/>
  <c r="S11" i="1"/>
  <c r="T11" i="1"/>
  <c r="K12" i="1"/>
  <c r="L12" i="1"/>
  <c r="M12" i="1"/>
  <c r="N12" i="1"/>
  <c r="O12" i="1"/>
  <c r="K13" i="1"/>
  <c r="K14" i="1"/>
  <c r="K15" i="1"/>
  <c r="K16" i="1"/>
  <c r="K17" i="1"/>
  <c r="K20" i="1"/>
  <c r="P12" i="1"/>
  <c r="P7" i="1"/>
  <c r="P11" i="1" l="1"/>
  <c r="P10" i="1"/>
  <c r="K18" i="1"/>
  <c r="P25" i="1"/>
  <c r="P9" i="1"/>
  <c r="P19" i="1"/>
  <c r="P22" i="1" s="1"/>
  <c r="T26" i="1"/>
  <c r="T24" i="1"/>
  <c r="P8" i="1"/>
  <c r="P18" i="1" l="1"/>
  <c r="P21" i="1" s="1"/>
  <c r="P26" i="1" s="1"/>
  <c r="P28" i="1" s="1"/>
  <c r="T28" i="1"/>
  <c r="P30" i="1" l="1"/>
  <c r="T30" i="1" s="1"/>
</calcChain>
</file>

<file path=xl/sharedStrings.xml><?xml version="1.0" encoding="utf-8"?>
<sst xmlns="http://schemas.openxmlformats.org/spreadsheetml/2006/main" count="93" uniqueCount="77">
  <si>
    <t>BS 13</t>
  </si>
  <si>
    <r>
      <t xml:space="preserve">Berechnung </t>
    </r>
    <r>
      <rPr>
        <b/>
        <sz val="14"/>
        <rFont val="Arial"/>
        <family val="2"/>
      </rPr>
      <t xml:space="preserve">ABITUR-Gesamtqualifikation </t>
    </r>
    <r>
      <rPr>
        <sz val="14"/>
        <rFont val="Arial"/>
        <family val="2"/>
      </rPr>
      <t xml:space="preserve">nach </t>
    </r>
    <r>
      <rPr>
        <sz val="12"/>
        <rFont val="Arial"/>
        <family val="2"/>
      </rPr>
      <t>§ 32 APO-AH 2022</t>
    </r>
  </si>
  <si>
    <t>ab Abitur 2019</t>
  </si>
  <si>
    <t>F a c h</t>
  </si>
  <si>
    <t>Anforderungsniveau</t>
  </si>
  <si>
    <t>Technik und ein weiteres erhöhtes Fach doppelt</t>
  </si>
  <si>
    <t>BLOCK I   (Semesterleistungen)</t>
  </si>
  <si>
    <t>BLOCK II   (Prüfung)</t>
  </si>
  <si>
    <t>Einbringungs-</t>
  </si>
  <si>
    <r>
      <t>min.</t>
    </r>
    <r>
      <rPr>
        <sz val="9"/>
        <rFont val="Arial"/>
        <family val="2"/>
      </rPr>
      <t xml:space="preserve"> 32 "</t>
    </r>
    <r>
      <rPr>
        <u/>
        <sz val="9"/>
        <rFont val="Arial"/>
        <family val="2"/>
      </rPr>
      <t>einfache"</t>
    </r>
    <r>
      <rPr>
        <sz val="9"/>
        <rFont val="Arial"/>
        <family val="2"/>
      </rPr>
      <t xml:space="preserve"> Leistungen</t>
    </r>
  </si>
  <si>
    <r>
      <t>12 "</t>
    </r>
    <r>
      <rPr>
        <u/>
        <sz val="9"/>
        <rFont val="Arial"/>
        <family val="2"/>
      </rPr>
      <t>doppelte"</t>
    </r>
    <r>
      <rPr>
        <sz val="9"/>
        <rFont val="Arial"/>
        <family val="2"/>
      </rPr>
      <t xml:space="preserve"> Leistungen</t>
    </r>
  </si>
  <si>
    <t>4 Prüfungsfächer</t>
  </si>
  <si>
    <t>verpflichtung</t>
  </si>
  <si>
    <t>(erreichte Punktzahlen)</t>
  </si>
  <si>
    <t>S1</t>
  </si>
  <si>
    <t>S2</t>
  </si>
  <si>
    <t>S3</t>
  </si>
  <si>
    <t>S4</t>
  </si>
  <si>
    <r>
      <t>å</t>
    </r>
    <r>
      <rPr>
        <sz val="8"/>
        <rFont val="Arial"/>
        <family val="2"/>
      </rPr>
      <t xml:space="preserve"> Pkt.</t>
    </r>
  </si>
  <si>
    <t>schr. *)</t>
  </si>
  <si>
    <t>mdl. *)</t>
  </si>
  <si>
    <r>
      <t>Pkt.</t>
    </r>
    <r>
      <rPr>
        <b/>
        <vertAlign val="superscript"/>
        <sz val="9"/>
        <rFont val="Arial"/>
        <family val="2"/>
      </rPr>
      <t xml:space="preserve">*)
</t>
    </r>
    <r>
      <rPr>
        <sz val="5"/>
        <rFont val="Arial"/>
        <family val="2"/>
      </rPr>
      <t>(</t>
    </r>
    <r>
      <rPr>
        <u/>
        <sz val="5"/>
        <rFont val="Arial"/>
        <family val="2"/>
      </rPr>
      <t>nicht</t>
    </r>
    <r>
      <rPr>
        <sz val="5"/>
        <rFont val="Arial"/>
        <family val="2"/>
      </rPr>
      <t xml:space="preserve"> gerundet!)</t>
    </r>
  </si>
  <si>
    <r>
      <t xml:space="preserve">Pkt.
</t>
    </r>
    <r>
      <rPr>
        <sz val="5"/>
        <rFont val="Arial"/>
        <family val="2"/>
      </rPr>
      <t>(5-fach, gerundet)</t>
    </r>
  </si>
  <si>
    <t>Prüfungsfächer</t>
  </si>
  <si>
    <t>PF1</t>
  </si>
  <si>
    <t>Technik</t>
  </si>
  <si>
    <t>erhöht</t>
  </si>
  <si>
    <t>PF2</t>
  </si>
  <si>
    <t>Deutsch*</t>
  </si>
  <si>
    <t>erhöht / grundlegend</t>
  </si>
  <si>
    <t>1/2</t>
  </si>
  <si>
    <t>PF3</t>
  </si>
  <si>
    <t>Mathe*</t>
  </si>
  <si>
    <t>PF4</t>
  </si>
  <si>
    <t>Englisch*</t>
  </si>
  <si>
    <t>PF5</t>
  </si>
  <si>
    <t>P G W**</t>
  </si>
  <si>
    <t>grundlegend</t>
  </si>
  <si>
    <t>Span.</t>
  </si>
  <si>
    <t>( 2 / 0 )***</t>
  </si>
  <si>
    <t>*)</t>
  </si>
  <si>
    <t>NICHT-Prüfungsfächer</t>
  </si>
  <si>
    <t>Chemie</t>
  </si>
  <si>
    <r>
      <t>( 4 / 0 )</t>
    </r>
    <r>
      <rPr>
        <sz val="8"/>
        <rFont val="Arial"/>
        <family val="2"/>
      </rPr>
      <t>****</t>
    </r>
  </si>
  <si>
    <r>
      <t xml:space="preserve">In zwei Prüfungsfächern, davon eins auf </t>
    </r>
    <r>
      <rPr>
        <b/>
        <u/>
        <sz val="7"/>
        <color indexed="10"/>
        <rFont val="Arial"/>
        <family val="2"/>
      </rPr>
      <t>erhöhtem</t>
    </r>
    <r>
      <rPr>
        <b/>
        <sz val="7"/>
        <color indexed="10"/>
        <rFont val="Arial"/>
        <family val="2"/>
      </rPr>
      <t xml:space="preserve"> N., wurden min. 5 P. erreicht!</t>
    </r>
  </si>
  <si>
    <t>Physik</t>
  </si>
  <si>
    <t>Sport</t>
  </si>
  <si>
    <t>Religion / Phil.</t>
  </si>
  <si>
    <t>Dsp / BiK</t>
  </si>
  <si>
    <t>* 2 Fächer sind für die Prüfung verbindlich!</t>
  </si>
  <si>
    <t xml:space="preserve">1. Teilsumme BLOCK I </t>
  </si>
  <si>
    <t xml:space="preserve">2. Teilsumme BLOCK I </t>
  </si>
  <si>
    <t xml:space="preserve">BESONDERE 
LERNLEISTUNG </t>
  </si>
  <si>
    <t>** PGW muss schriftl. oder mündl. geprüft werden</t>
  </si>
  <si>
    <r>
      <t xml:space="preserve">1. Kursanz. BLOCK I  </t>
    </r>
    <r>
      <rPr>
        <sz val="6"/>
        <color indexed="10"/>
        <rFont val="Arial"/>
        <family val="2"/>
      </rPr>
      <t>(mind. 32)</t>
    </r>
  </si>
  <si>
    <r>
      <t xml:space="preserve">2. Kursanz. BLOCK I </t>
    </r>
    <r>
      <rPr>
        <sz val="6"/>
        <color indexed="10"/>
        <rFont val="Arial"/>
        <family val="2"/>
      </rPr>
      <t>(genau 12)</t>
    </r>
  </si>
  <si>
    <t>=&gt; dann alle Ergebnisse in Block II 4-fach !</t>
  </si>
  <si>
    <t>***  mind. 3. und 4. Semester, wenn 2.FS Pflicht ist!</t>
  </si>
  <si>
    <t xml:space="preserve">Anzahl der Unterkurse </t>
  </si>
  <si>
    <t>****  4 Kurse in Physik oder 4 Kurse in Chemie</t>
  </si>
  <si>
    <t xml:space="preserve">Summe BLOCK I </t>
  </si>
  <si>
    <r>
      <t xml:space="preserve">Kursanzahl  BLOCK I  </t>
    </r>
    <r>
      <rPr>
        <sz val="6"/>
        <color indexed="10"/>
        <rFont val="Arial"/>
        <family val="2"/>
      </rPr>
      <t>(mind. 44)</t>
    </r>
  </si>
  <si>
    <t xml:space="preserve">1/5 der Kursanzahl BLOCK I </t>
  </si>
  <si>
    <r>
      <t xml:space="preserve">Ergebnis BLOCK II </t>
    </r>
    <r>
      <rPr>
        <b/>
        <sz val="9"/>
        <rFont val="Arial"/>
        <family val="2"/>
      </rPr>
      <t xml:space="preserve">(1) 
</t>
    </r>
    <r>
      <rPr>
        <sz val="6"/>
        <rFont val="Arial"/>
        <family val="2"/>
      </rPr>
      <t>(</t>
    </r>
    <r>
      <rPr>
        <b/>
        <sz val="6"/>
        <rFont val="Arial"/>
        <family val="2"/>
      </rPr>
      <t>ohne</t>
    </r>
    <r>
      <rPr>
        <sz val="6"/>
        <rFont val="Arial"/>
        <family val="2"/>
      </rPr>
      <t xml:space="preserve"> besondere Lernleistung)</t>
    </r>
  </si>
  <si>
    <t>Unterkursbedingung erfüllt?</t>
  </si>
  <si>
    <t>(min. 100)</t>
  </si>
  <si>
    <r>
      <t xml:space="preserve">Durchschnittliche Punktzahl
</t>
    </r>
    <r>
      <rPr>
        <sz val="6"/>
        <rFont val="Arial"/>
        <family val="2"/>
      </rPr>
      <t>(Summe BLOCK I : Kursanzahl BLOC</t>
    </r>
    <r>
      <rPr>
        <sz val="7"/>
        <rFont val="Arial"/>
        <family val="2"/>
      </rPr>
      <t>K I)</t>
    </r>
  </si>
  <si>
    <r>
      <t>Ergebnis BLOCK II</t>
    </r>
    <r>
      <rPr>
        <b/>
        <sz val="9"/>
        <rFont val="Arial"/>
        <family val="2"/>
      </rPr>
      <t xml:space="preserve"> (2) 
</t>
    </r>
    <r>
      <rPr>
        <sz val="6"/>
        <rFont val="Arial"/>
        <family val="2"/>
      </rPr>
      <t>(</t>
    </r>
    <r>
      <rPr>
        <b/>
        <sz val="6"/>
        <rFont val="Arial"/>
        <family val="2"/>
      </rPr>
      <t>mit</t>
    </r>
    <r>
      <rPr>
        <sz val="6"/>
        <rFont val="Arial"/>
        <family val="2"/>
      </rPr>
      <t xml:space="preserve"> besonderer Lernleistung)</t>
    </r>
  </si>
  <si>
    <t>(min. 5)</t>
  </si>
  <si>
    <r>
      <t xml:space="preserve">ERGEBNIS BLOCK I 
</t>
    </r>
    <r>
      <rPr>
        <sz val="8"/>
        <rFont val="Arial"/>
        <family val="2"/>
      </rPr>
      <t xml:space="preserve">(40 x durchschnittl. Punktzahl) </t>
    </r>
  </si>
  <si>
    <r>
      <t xml:space="preserve">ERGEBNIS BLOCK II 
</t>
    </r>
    <r>
      <rPr>
        <sz val="6"/>
        <rFont val="Arial"/>
        <family val="2"/>
      </rPr>
      <t xml:space="preserve">[Bessere Alternative: </t>
    </r>
    <r>
      <rPr>
        <b/>
        <sz val="6"/>
        <rFont val="Arial"/>
        <family val="2"/>
      </rPr>
      <t>(1)</t>
    </r>
    <r>
      <rPr>
        <sz val="6"/>
        <rFont val="Arial"/>
        <family val="2"/>
      </rPr>
      <t xml:space="preserve"> oder </t>
    </r>
    <r>
      <rPr>
        <b/>
        <sz val="6"/>
        <rFont val="Arial"/>
        <family val="2"/>
      </rPr>
      <t>(2)</t>
    </r>
    <r>
      <rPr>
        <sz val="6"/>
        <rFont val="Arial"/>
        <family val="2"/>
      </rPr>
      <t>]</t>
    </r>
  </si>
  <si>
    <t>Name:</t>
  </si>
  <si>
    <t>(min. 200)</t>
  </si>
  <si>
    <t>ABITUR-ERGEBNIS</t>
  </si>
  <si>
    <t>ABITUR-NOTE</t>
  </si>
  <si>
    <t>Tutor:</t>
  </si>
  <si>
    <t>(min. 300; max. 900)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</si>
</sst>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name val="Arial"/>
      <family val="2"/>
      <charset val="1"/>
    </font>
    <font>
      <b/>
      <sz val="11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Symbol"/>
      <family val="1"/>
      <charset val="2"/>
    </font>
    <font>
      <b/>
      <vertAlign val="superscript"/>
      <sz val="9"/>
      <name val="Arial"/>
      <family val="2"/>
    </font>
    <font>
      <sz val="5"/>
      <name val="Arial"/>
      <family val="2"/>
    </font>
    <font>
      <u/>
      <sz val="5"/>
      <name val="Arial"/>
      <family val="2"/>
    </font>
    <font>
      <sz val="6"/>
      <name val="Arial"/>
      <family val="2"/>
    </font>
    <font>
      <b/>
      <sz val="8.5"/>
      <color indexed="10"/>
      <name val="Arial"/>
      <family val="2"/>
    </font>
    <font>
      <sz val="7"/>
      <color indexed="10"/>
      <name val="Arial"/>
      <family val="2"/>
    </font>
    <font>
      <b/>
      <u/>
      <sz val="7"/>
      <color indexed="10"/>
      <name val="Arial"/>
      <family val="2"/>
    </font>
    <font>
      <b/>
      <sz val="7"/>
      <color indexed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6"/>
      <color indexed="10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Arial"/>
      <family val="2"/>
    </font>
    <font>
      <sz val="7.5"/>
      <color indexed="10"/>
      <name val="Arial"/>
      <family val="2"/>
    </font>
    <font>
      <b/>
      <sz val="8"/>
      <color indexed="8"/>
      <name val="Arial"/>
      <family val="2"/>
    </font>
    <font>
      <b/>
      <sz val="7.5"/>
      <color indexed="8"/>
      <name val="Arial"/>
      <family val="2"/>
    </font>
    <font>
      <b/>
      <sz val="16"/>
      <color indexed="10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26"/>
      </patternFill>
    </fill>
  </fills>
  <borders count="61">
    <border>
      <left/>
      <right/>
      <top/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0" fillId="0" borderId="9" xfId="0" applyBorder="1" applyAlignment="1">
      <alignment horizontal="right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right"/>
    </xf>
    <xf numFmtId="2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" fontId="0" fillId="0" borderId="19" xfId="0" applyNumberFormat="1" applyBorder="1" applyAlignment="1">
      <alignment horizontal="center"/>
    </xf>
    <xf numFmtId="0" fontId="0" fillId="0" borderId="21" xfId="0" applyBorder="1" applyAlignment="1">
      <alignment horizontal="right"/>
    </xf>
    <xf numFmtId="1" fontId="0" fillId="0" borderId="22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0" fontId="0" fillId="0" borderId="25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2" fontId="0" fillId="0" borderId="26" xfId="0" applyNumberFormat="1" applyBorder="1" applyAlignment="1">
      <alignment horizontal="center"/>
    </xf>
    <xf numFmtId="1" fontId="0" fillId="0" borderId="27" xfId="0" applyNumberFormat="1" applyBorder="1" applyAlignment="1">
      <alignment horizontal="right"/>
    </xf>
    <xf numFmtId="0" fontId="11" fillId="0" borderId="28" xfId="0" applyFont="1" applyBorder="1" applyAlignment="1">
      <alignment horizontal="center" vertical="center" textRotation="90"/>
    </xf>
    <xf numFmtId="0" fontId="0" fillId="0" borderId="29" xfId="0" applyBorder="1" applyAlignment="1">
      <alignment horizont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" fontId="0" fillId="0" borderId="32" xfId="0" applyNumberFormat="1" applyBorder="1" applyAlignment="1">
      <alignment horizontal="center"/>
    </xf>
    <xf numFmtId="1" fontId="0" fillId="0" borderId="30" xfId="0" applyNumberFormat="1" applyBorder="1" applyAlignment="1">
      <alignment horizontal="center"/>
    </xf>
    <xf numFmtId="0" fontId="0" fillId="0" borderId="33" xfId="0" applyBorder="1" applyAlignment="1">
      <alignment horizontal="right"/>
    </xf>
    <xf numFmtId="1" fontId="0" fillId="0" borderId="34" xfId="0" applyNumberFormat="1" applyBorder="1" applyAlignment="1">
      <alignment horizontal="center"/>
    </xf>
    <xf numFmtId="1" fontId="0" fillId="0" borderId="35" xfId="0" applyNumberFormat="1" applyBorder="1" applyAlignment="1">
      <alignment horizontal="center"/>
    </xf>
    <xf numFmtId="1" fontId="0" fillId="0" borderId="36" xfId="0" applyNumberFormat="1" applyBorder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20" fillId="0" borderId="37" xfId="0" applyFont="1" applyBorder="1" applyAlignment="1">
      <alignment horizontal="center"/>
    </xf>
    <xf numFmtId="0" fontId="0" fillId="0" borderId="14" xfId="0" applyBorder="1"/>
    <xf numFmtId="0" fontId="0" fillId="0" borderId="2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" fontId="13" fillId="0" borderId="0" xfId="0" applyNumberFormat="1" applyFont="1" applyAlignment="1">
      <alignment horizontal="right"/>
    </xf>
    <xf numFmtId="0" fontId="0" fillId="0" borderId="39" xfId="0" applyBorder="1"/>
    <xf numFmtId="0" fontId="0" fillId="0" borderId="40" xfId="0" applyBorder="1"/>
    <xf numFmtId="0" fontId="0" fillId="0" borderId="23" xfId="0" applyBorder="1"/>
    <xf numFmtId="0" fontId="0" fillId="0" borderId="41" xfId="0" applyBorder="1"/>
    <xf numFmtId="0" fontId="23" fillId="0" borderId="0" xfId="0" applyFont="1" applyAlignment="1">
      <alignment horizontal="center" vertical="center" wrapText="1"/>
    </xf>
    <xf numFmtId="0" fontId="0" fillId="0" borderId="42" xfId="0" applyBorder="1"/>
    <xf numFmtId="1" fontId="0" fillId="0" borderId="42" xfId="0" applyNumberFormat="1" applyBorder="1" applyAlignment="1">
      <alignment horizontal="center"/>
    </xf>
    <xf numFmtId="0" fontId="0" fillId="0" borderId="28" xfId="0" applyBorder="1" applyAlignment="1">
      <alignment horizontal="right"/>
    </xf>
    <xf numFmtId="0" fontId="24" fillId="0" borderId="0" xfId="0" applyFont="1" applyAlignment="1">
      <alignment horizontal="center" vertical="top"/>
    </xf>
    <xf numFmtId="0" fontId="0" fillId="0" borderId="43" xfId="0" applyBorder="1"/>
    <xf numFmtId="0" fontId="25" fillId="0" borderId="0" xfId="0" applyFont="1" applyAlignment="1">
      <alignment horizontal="center" vertical="center" textRotation="90"/>
    </xf>
    <xf numFmtId="0" fontId="13" fillId="0" borderId="0" xfId="0" applyFont="1" applyAlignment="1">
      <alignment horizontal="right"/>
    </xf>
    <xf numFmtId="0" fontId="0" fillId="0" borderId="8" xfId="0" applyBorder="1" applyAlignment="1">
      <alignment horizontal="right"/>
    </xf>
    <xf numFmtId="0" fontId="26" fillId="0" borderId="0" xfId="0" applyFont="1" applyAlignment="1">
      <alignment horizontal="center" vertical="center"/>
    </xf>
    <xf numFmtId="0" fontId="0" fillId="0" borderId="8" xfId="0" applyBorder="1"/>
    <xf numFmtId="0" fontId="27" fillId="0" borderId="0" xfId="0" applyFont="1" applyAlignment="1">
      <alignment horizontal="right" vertical="center"/>
    </xf>
    <xf numFmtId="0" fontId="28" fillId="0" borderId="8" xfId="0" applyFont="1" applyBorder="1"/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right"/>
    </xf>
    <xf numFmtId="0" fontId="0" fillId="0" borderId="44" xfId="0" applyBorder="1" applyAlignment="1">
      <alignment horizontal="right"/>
    </xf>
    <xf numFmtId="2" fontId="27" fillId="0" borderId="8" xfId="0" applyNumberFormat="1" applyFont="1" applyBorder="1"/>
    <xf numFmtId="1" fontId="11" fillId="0" borderId="39" xfId="0" applyNumberFormat="1" applyFont="1" applyBorder="1" applyAlignment="1">
      <alignment vertical="center"/>
    </xf>
    <xf numFmtId="0" fontId="26" fillId="0" borderId="4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2" fontId="11" fillId="0" borderId="39" xfId="0" applyNumberFormat="1" applyFont="1" applyBorder="1" applyAlignment="1">
      <alignment vertical="center"/>
    </xf>
    <xf numFmtId="0" fontId="21" fillId="0" borderId="4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0" borderId="0" xfId="0" applyFont="1"/>
    <xf numFmtId="0" fontId="3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" fontId="26" fillId="0" borderId="4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0" borderId="45" xfId="0" applyFont="1" applyBorder="1" applyAlignment="1">
      <alignment horizontal="right" vertical="top" wrapText="1"/>
    </xf>
    <xf numFmtId="0" fontId="17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1" fontId="0" fillId="0" borderId="8" xfId="0" applyNumberFormat="1" applyBorder="1" applyAlignment="1">
      <alignment horizontal="right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0" fillId="0" borderId="47" xfId="0" applyBorder="1" applyAlignment="1">
      <alignment horizontal="center"/>
    </xf>
    <xf numFmtId="1" fontId="0" fillId="0" borderId="47" xfId="0" applyNumberFormat="1" applyBorder="1" applyAlignment="1">
      <alignment horizontal="center"/>
    </xf>
    <xf numFmtId="1" fontId="0" fillId="0" borderId="48" xfId="0" applyNumberFormat="1" applyBorder="1" applyAlignment="1">
      <alignment horizontal="center"/>
    </xf>
    <xf numFmtId="0" fontId="0" fillId="0" borderId="49" xfId="0" applyBorder="1" applyAlignment="1">
      <alignment horizontal="center"/>
    </xf>
    <xf numFmtId="1" fontId="0" fillId="0" borderId="50" xfId="0" applyNumberFormat="1" applyBorder="1" applyAlignment="1">
      <alignment horizontal="center"/>
    </xf>
    <xf numFmtId="1" fontId="0" fillId="0" borderId="51" xfId="0" applyNumberFormat="1" applyBorder="1" applyAlignment="1">
      <alignment horizontal="center"/>
    </xf>
    <xf numFmtId="1" fontId="0" fillId="3" borderId="22" xfId="0" applyNumberFormat="1" applyFill="1" applyBorder="1" applyAlignment="1">
      <alignment horizontal="center"/>
    </xf>
    <xf numFmtId="1" fontId="0" fillId="3" borderId="23" xfId="0" applyNumberFormat="1" applyFill="1" applyBorder="1" applyAlignment="1">
      <alignment horizontal="center"/>
    </xf>
    <xf numFmtId="1" fontId="0" fillId="3" borderId="24" xfId="0" applyNumberFormat="1" applyFill="1" applyBorder="1" applyAlignment="1">
      <alignment horizontal="center"/>
    </xf>
    <xf numFmtId="0" fontId="0" fillId="3" borderId="15" xfId="0" quotePrefix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/>
    <xf numFmtId="0" fontId="14" fillId="4" borderId="10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2" fillId="3" borderId="5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1" fontId="7" fillId="0" borderId="39" xfId="0" applyNumberFormat="1" applyFont="1" applyBorder="1" applyAlignment="1">
      <alignment horizontal="center" vertical="center"/>
    </xf>
    <xf numFmtId="0" fontId="29" fillId="0" borderId="8" xfId="0" applyFont="1" applyBorder="1" applyAlignment="1">
      <alignment horizontal="left" vertical="center"/>
    </xf>
    <xf numFmtId="0" fontId="13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164" fontId="32" fillId="0" borderId="8" xfId="0" applyNumberFormat="1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center" vertical="center" wrapText="1"/>
    </xf>
    <xf numFmtId="0" fontId="33" fillId="2" borderId="55" xfId="0" applyFont="1" applyFill="1" applyBorder="1" applyAlignment="1">
      <alignment horizontal="center" vertical="center" shrinkToFit="1"/>
    </xf>
    <xf numFmtId="0" fontId="14" fillId="0" borderId="44" xfId="0" applyFont="1" applyBorder="1" applyAlignment="1">
      <alignment horizontal="center"/>
    </xf>
    <xf numFmtId="0" fontId="11" fillId="0" borderId="56" xfId="0" applyFont="1" applyBorder="1" applyAlignment="1">
      <alignment horizontal="center" vertical="center" textRotation="90"/>
    </xf>
    <xf numFmtId="0" fontId="10" fillId="0" borderId="57" xfId="0" applyFont="1" applyBorder="1" applyAlignment="1">
      <alignment horizontal="center" vertical="center" textRotation="90" shrinkToFit="1"/>
    </xf>
    <xf numFmtId="0" fontId="10" fillId="0" borderId="58" xfId="0" applyFont="1" applyBorder="1" applyAlignment="1">
      <alignment horizontal="center" vertical="center" textRotation="90" shrinkToFit="1"/>
    </xf>
    <xf numFmtId="0" fontId="10" fillId="0" borderId="29" xfId="0" applyFont="1" applyBorder="1" applyAlignment="1">
      <alignment horizontal="center" vertical="center" textRotation="90" shrinkToFit="1"/>
    </xf>
    <xf numFmtId="0" fontId="0" fillId="0" borderId="35" xfId="0" applyBorder="1" applyAlignment="1">
      <alignment horizontal="center" vertical="center"/>
    </xf>
    <xf numFmtId="0" fontId="21" fillId="2" borderId="55" xfId="0" applyFont="1" applyFill="1" applyBorder="1" applyAlignment="1">
      <alignment horizontal="center" vertical="center" wrapText="1"/>
    </xf>
    <xf numFmtId="0" fontId="14" fillId="0" borderId="41" xfId="0" applyFont="1" applyBorder="1" applyAlignment="1">
      <alignment horizontal="center"/>
    </xf>
    <xf numFmtId="0" fontId="11" fillId="0" borderId="56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</cellXfs>
  <cellStyles count="1">
    <cellStyle name="Standard" xfId="0" builtinId="0"/>
  </cellStyles>
  <dxfs count="3">
    <dxf>
      <font>
        <b val="0"/>
        <condense val="0"/>
        <extend val="0"/>
        <color indexed="10"/>
      </font>
    </dxf>
    <dxf>
      <font>
        <b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209550</xdr:colOff>
      <xdr:row>20</xdr:row>
      <xdr:rowOff>9525</xdr:rowOff>
    </xdr:from>
    <xdr:to>
      <xdr:col>10</xdr:col>
      <xdr:colOff>209550</xdr:colOff>
      <xdr:row>24</xdr:row>
      <xdr:rowOff>85725</xdr:rowOff>
    </xdr:to>
    <xdr:sp macro="" textlink="">
      <xdr:nvSpPr>
        <xdr:cNvPr id="1064" name="Line 3">
          <a:extLst>
            <a:ext uri="{FF2B5EF4-FFF2-40B4-BE49-F238E27FC236}">
              <a16:creationId xmlns:a16="http://schemas.microsoft.com/office/drawing/2014/main" id="{9312DAC5-FE1E-3183-4517-DA5C37F6BBCA}"/>
            </a:ext>
          </a:extLst>
        </xdr:cNvPr>
        <xdr:cNvSpPr>
          <a:spLocks noChangeShapeType="1"/>
        </xdr:cNvSpPr>
      </xdr:nvSpPr>
      <xdr:spPr bwMode="auto">
        <a:xfrm flipH="1">
          <a:off x="5724525" y="4371975"/>
          <a:ext cx="0" cy="876300"/>
        </a:xfrm>
        <a:prstGeom prst="line">
          <a:avLst/>
        </a:prstGeom>
        <a:noFill/>
        <a:ln w="180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24</xdr:row>
      <xdr:rowOff>85725</xdr:rowOff>
    </xdr:from>
    <xdr:to>
      <xdr:col>10</xdr:col>
      <xdr:colOff>371475</xdr:colOff>
      <xdr:row>24</xdr:row>
      <xdr:rowOff>85725</xdr:rowOff>
    </xdr:to>
    <xdr:sp macro="" textlink="">
      <xdr:nvSpPr>
        <xdr:cNvPr id="1065" name="Line 4">
          <a:extLst>
            <a:ext uri="{FF2B5EF4-FFF2-40B4-BE49-F238E27FC236}">
              <a16:creationId xmlns:a16="http://schemas.microsoft.com/office/drawing/2014/main" id="{1242A9DA-130B-CCD0-163A-3BFFE2C540DF}"/>
            </a:ext>
          </a:extLst>
        </xdr:cNvPr>
        <xdr:cNvSpPr>
          <a:spLocks noChangeShapeType="1"/>
        </xdr:cNvSpPr>
      </xdr:nvSpPr>
      <xdr:spPr bwMode="auto">
        <a:xfrm>
          <a:off x="5715000" y="5248275"/>
          <a:ext cx="171450" cy="0"/>
        </a:xfrm>
        <a:prstGeom prst="line">
          <a:avLst/>
        </a:prstGeom>
        <a:noFill/>
        <a:ln w="18000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285750</xdr:colOff>
      <xdr:row>23</xdr:row>
      <xdr:rowOff>85725</xdr:rowOff>
    </xdr:from>
    <xdr:to>
      <xdr:col>10</xdr:col>
      <xdr:colOff>371475</xdr:colOff>
      <xdr:row>23</xdr:row>
      <xdr:rowOff>85725</xdr:rowOff>
    </xdr:to>
    <xdr:sp macro="" textlink="">
      <xdr:nvSpPr>
        <xdr:cNvPr id="1066" name="Line 5">
          <a:extLst>
            <a:ext uri="{FF2B5EF4-FFF2-40B4-BE49-F238E27FC236}">
              <a16:creationId xmlns:a16="http://schemas.microsoft.com/office/drawing/2014/main" id="{C92D9BA7-B264-2B3B-8E51-E867831FD1D2}"/>
            </a:ext>
          </a:extLst>
        </xdr:cNvPr>
        <xdr:cNvSpPr>
          <a:spLocks noChangeShapeType="1"/>
        </xdr:cNvSpPr>
      </xdr:nvSpPr>
      <xdr:spPr bwMode="auto">
        <a:xfrm flipH="1" flipV="1">
          <a:off x="5800725" y="5048250"/>
          <a:ext cx="85725" cy="0"/>
        </a:xfrm>
        <a:prstGeom prst="line">
          <a:avLst/>
        </a:prstGeom>
        <a:noFill/>
        <a:ln w="180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23</xdr:row>
      <xdr:rowOff>85725</xdr:rowOff>
    </xdr:from>
    <xdr:to>
      <xdr:col>10</xdr:col>
      <xdr:colOff>295275</xdr:colOff>
      <xdr:row>24</xdr:row>
      <xdr:rowOff>95250</xdr:rowOff>
    </xdr:to>
    <xdr:sp macro="" textlink="">
      <xdr:nvSpPr>
        <xdr:cNvPr id="1067" name="Line 6">
          <a:extLst>
            <a:ext uri="{FF2B5EF4-FFF2-40B4-BE49-F238E27FC236}">
              <a16:creationId xmlns:a16="http://schemas.microsoft.com/office/drawing/2014/main" id="{63D254CE-34C7-3DC1-1901-ADDE9DD80770}"/>
            </a:ext>
          </a:extLst>
        </xdr:cNvPr>
        <xdr:cNvSpPr>
          <a:spLocks noChangeShapeType="1"/>
        </xdr:cNvSpPr>
      </xdr:nvSpPr>
      <xdr:spPr bwMode="auto">
        <a:xfrm>
          <a:off x="5810250" y="5048250"/>
          <a:ext cx="0" cy="209550"/>
        </a:xfrm>
        <a:prstGeom prst="line">
          <a:avLst/>
        </a:prstGeom>
        <a:noFill/>
        <a:ln w="180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371475</xdr:colOff>
          <xdr:row>11</xdr:row>
          <xdr:rowOff>19050</xdr:rowOff>
        </xdr:from>
        <xdr:to>
          <xdr:col>19</xdr:col>
          <xdr:colOff>466725</xdr:colOff>
          <xdr:row>11</xdr:row>
          <xdr:rowOff>180975</xdr:rowOff>
        </xdr:to>
        <xdr:sp macro="" textlink="">
          <xdr:nvSpPr>
            <xdr:cNvPr id="1025" name="Picture 28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9268557-6B3D-7F5D-3113-D66FD3B499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108C-6AC9-4BB4-B2DD-DE6F6B251EA4}">
  <dimension ref="A1:V33"/>
  <sheetViews>
    <sheetView tabSelected="1" zoomScale="120" zoomScaleNormal="120" workbookViewId="0">
      <selection activeCell="O9" sqref="O9"/>
    </sheetView>
  </sheetViews>
  <sheetFormatPr defaultColWidth="11.42578125" defaultRowHeight="12.75"/>
  <cols>
    <col min="1" max="1" width="3.7109375" customWidth="1"/>
    <col min="2" max="2" width="6.140625" customWidth="1"/>
    <col min="3" max="3" width="13" bestFit="1" customWidth="1"/>
    <col min="4" max="4" width="18.28515625" bestFit="1" customWidth="1"/>
    <col min="5" max="5" width="8.7109375" customWidth="1"/>
    <col min="6" max="6" width="10.5703125" customWidth="1"/>
    <col min="7" max="12" width="5.5703125" customWidth="1"/>
    <col min="13" max="14" width="5.7109375" customWidth="1"/>
    <col min="15" max="15" width="5.85546875" customWidth="1"/>
    <col min="16" max="16" width="6.5703125" bestFit="1" customWidth="1"/>
    <col min="17" max="17" width="6.140625" customWidth="1"/>
    <col min="18" max="18" width="6.7109375" customWidth="1"/>
    <col min="19" max="19" width="6.85546875" customWidth="1"/>
    <col min="20" max="20" width="7.140625" customWidth="1"/>
  </cols>
  <sheetData>
    <row r="1" spans="1:22" ht="30" customHeight="1" thickTop="1" thickBot="1">
      <c r="A1" s="111" t="s">
        <v>0</v>
      </c>
      <c r="B1" s="112"/>
      <c r="C1" s="112"/>
      <c r="D1" s="139" t="s">
        <v>1</v>
      </c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99"/>
      <c r="R1" s="100" t="s">
        <v>2</v>
      </c>
      <c r="S1" s="101"/>
      <c r="T1" s="102"/>
    </row>
    <row r="2" spans="1:22" ht="7.5" customHeight="1" thickTop="1" thickBot="1"/>
    <row r="3" spans="1:22" ht="13.35" customHeight="1">
      <c r="A3" s="140" t="s">
        <v>3</v>
      </c>
      <c r="B3" s="140"/>
      <c r="C3" s="140"/>
      <c r="D3" s="141" t="s">
        <v>4</v>
      </c>
      <c r="E3" s="142" t="s">
        <v>5</v>
      </c>
      <c r="F3" s="1"/>
      <c r="G3" s="135" t="s">
        <v>6</v>
      </c>
      <c r="H3" s="135"/>
      <c r="I3" s="135"/>
      <c r="J3" s="135"/>
      <c r="K3" s="135"/>
      <c r="L3" s="135"/>
      <c r="M3" s="135"/>
      <c r="N3" s="135"/>
      <c r="O3" s="135"/>
      <c r="P3" s="135"/>
      <c r="Q3" s="135" t="s">
        <v>7</v>
      </c>
      <c r="R3" s="135"/>
      <c r="S3" s="135"/>
      <c r="T3" s="135"/>
    </row>
    <row r="4" spans="1:22" ht="12" customHeight="1">
      <c r="A4" s="140"/>
      <c r="B4" s="140"/>
      <c r="C4" s="140"/>
      <c r="D4" s="141"/>
      <c r="E4" s="142"/>
      <c r="F4" s="88" t="s">
        <v>8</v>
      </c>
      <c r="G4" s="136" t="s">
        <v>9</v>
      </c>
      <c r="H4" s="136"/>
      <c r="I4" s="136"/>
      <c r="J4" s="136"/>
      <c r="K4" s="136"/>
      <c r="L4" s="137" t="s">
        <v>10</v>
      </c>
      <c r="M4" s="137"/>
      <c r="N4" s="137"/>
      <c r="O4" s="137"/>
      <c r="P4" s="137"/>
      <c r="Q4" s="138" t="s">
        <v>11</v>
      </c>
      <c r="R4" s="138"/>
      <c r="S4" s="138"/>
      <c r="T4" s="138"/>
    </row>
    <row r="5" spans="1:22" ht="12" customHeight="1">
      <c r="A5" s="140"/>
      <c r="B5" s="140"/>
      <c r="C5" s="140"/>
      <c r="D5" s="141"/>
      <c r="E5" s="142"/>
      <c r="F5" s="88" t="s">
        <v>12</v>
      </c>
      <c r="G5" s="134" t="s">
        <v>13</v>
      </c>
      <c r="H5" s="134"/>
      <c r="I5" s="134"/>
      <c r="J5" s="134"/>
      <c r="K5" s="134"/>
      <c r="L5" s="134" t="s">
        <v>13</v>
      </c>
      <c r="M5" s="134"/>
      <c r="N5" s="134"/>
      <c r="O5" s="134"/>
      <c r="P5" s="134"/>
      <c r="Q5" s="127" t="s">
        <v>13</v>
      </c>
      <c r="R5" s="127"/>
      <c r="S5" s="127"/>
      <c r="T5" s="127"/>
    </row>
    <row r="6" spans="1:22" ht="48.75" customHeight="1" thickBot="1">
      <c r="A6" s="140"/>
      <c r="B6" s="140"/>
      <c r="C6" s="140"/>
      <c r="D6" s="141"/>
      <c r="E6" s="142"/>
      <c r="F6" s="2"/>
      <c r="G6" s="3" t="s">
        <v>14</v>
      </c>
      <c r="H6" s="4" t="s">
        <v>15</v>
      </c>
      <c r="I6" s="4" t="s">
        <v>16</v>
      </c>
      <c r="J6" s="4" t="s">
        <v>17</v>
      </c>
      <c r="K6" s="5" t="s">
        <v>18</v>
      </c>
      <c r="L6" s="3" t="s">
        <v>14</v>
      </c>
      <c r="M6" s="4" t="s">
        <v>15</v>
      </c>
      <c r="N6" s="4" t="s">
        <v>16</v>
      </c>
      <c r="O6" s="4" t="s">
        <v>17</v>
      </c>
      <c r="P6" s="6" t="s">
        <v>18</v>
      </c>
      <c r="Q6" s="4" t="s">
        <v>19</v>
      </c>
      <c r="R6" s="4" t="s">
        <v>20</v>
      </c>
      <c r="S6" s="7" t="s">
        <v>21</v>
      </c>
      <c r="T6" s="7" t="s">
        <v>22</v>
      </c>
    </row>
    <row r="7" spans="1:22" ht="15.95" customHeight="1" thickBot="1">
      <c r="A7" s="128" t="s">
        <v>23</v>
      </c>
      <c r="B7" s="103" t="s">
        <v>24</v>
      </c>
      <c r="C7" s="104" t="s">
        <v>25</v>
      </c>
      <c r="D7" s="105" t="s">
        <v>26</v>
      </c>
      <c r="E7" s="106">
        <v>2</v>
      </c>
      <c r="F7" s="107">
        <v>4</v>
      </c>
      <c r="G7" s="8">
        <v>5</v>
      </c>
      <c r="H7" s="9">
        <v>5</v>
      </c>
      <c r="I7" s="9">
        <v>5</v>
      </c>
      <c r="J7" s="9">
        <v>5</v>
      </c>
      <c r="K7" s="10">
        <f t="shared" ref="K7:K17" si="0">IF(COUNT(G7:J7)=0,"",SUM(G7:J7))</f>
        <v>20</v>
      </c>
      <c r="L7" s="11">
        <f t="shared" ref="L7:O12" si="1">IF(G7="","",IF($E7=2,G7,""))</f>
        <v>5</v>
      </c>
      <c r="M7" s="12">
        <f t="shared" si="1"/>
        <v>5</v>
      </c>
      <c r="N7" s="12">
        <f t="shared" si="1"/>
        <v>5</v>
      </c>
      <c r="O7" s="13">
        <f t="shared" si="1"/>
        <v>5</v>
      </c>
      <c r="P7" s="14">
        <f t="shared" ref="P7:P12" si="2">IF(COUNT(L7:O7)=0,"",SUM(L7:O7))</f>
        <v>20</v>
      </c>
      <c r="Q7" s="89">
        <v>5</v>
      </c>
      <c r="R7" s="92"/>
      <c r="S7" s="15">
        <f>IF(AND(Q7="",R7=""),"",IF(COUNT(Q7:R7)=1,SUM(Q7:R7),(2*Q7+R7)/3))</f>
        <v>5</v>
      </c>
      <c r="T7" s="16">
        <f>IF(S7="","",ROUND(5*S7,0))</f>
        <v>25</v>
      </c>
    </row>
    <row r="8" spans="1:22" ht="15.95" customHeight="1" thickBot="1">
      <c r="A8" s="128"/>
      <c r="B8" s="17" t="s">
        <v>27</v>
      </c>
      <c r="C8" s="18" t="s">
        <v>28</v>
      </c>
      <c r="D8" s="85" t="s">
        <v>29</v>
      </c>
      <c r="E8" s="98" t="s">
        <v>30</v>
      </c>
      <c r="F8" s="20">
        <v>4</v>
      </c>
      <c r="G8" s="21">
        <v>5</v>
      </c>
      <c r="H8" s="13">
        <v>5</v>
      </c>
      <c r="I8" s="13">
        <v>5</v>
      </c>
      <c r="J8" s="13">
        <v>5</v>
      </c>
      <c r="K8" s="22">
        <f t="shared" si="0"/>
        <v>20</v>
      </c>
      <c r="L8" s="95" t="str">
        <f t="shared" si="1"/>
        <v/>
      </c>
      <c r="M8" s="96" t="str">
        <f t="shared" si="1"/>
        <v/>
      </c>
      <c r="N8" s="96" t="str">
        <f t="shared" si="1"/>
        <v/>
      </c>
      <c r="O8" s="97" t="str">
        <f t="shared" si="1"/>
        <v/>
      </c>
      <c r="P8" s="26" t="str">
        <f t="shared" si="2"/>
        <v/>
      </c>
      <c r="Q8" s="90">
        <v>5</v>
      </c>
      <c r="R8" s="93"/>
      <c r="S8" s="15">
        <f>IF(AND(Q8="",R8=""),"",IF(COUNT(Q8:R8)=1,SUM(Q8:R8),(2*Q8+R8)/3))</f>
        <v>5</v>
      </c>
      <c r="T8" s="16">
        <f>IF(S8="","",ROUND(5*S8,0))</f>
        <v>25</v>
      </c>
      <c r="U8" s="27"/>
    </row>
    <row r="9" spans="1:22" ht="15.95" customHeight="1" thickBot="1">
      <c r="A9" s="128"/>
      <c r="B9" s="17" t="s">
        <v>31</v>
      </c>
      <c r="C9" s="18" t="s">
        <v>32</v>
      </c>
      <c r="D9" s="85" t="s">
        <v>29</v>
      </c>
      <c r="E9" s="98" t="s">
        <v>30</v>
      </c>
      <c r="F9" s="20">
        <v>4</v>
      </c>
      <c r="G9" s="21">
        <v>5</v>
      </c>
      <c r="H9" s="13">
        <v>5</v>
      </c>
      <c r="I9" s="13">
        <v>5</v>
      </c>
      <c r="J9" s="13">
        <v>5</v>
      </c>
      <c r="K9" s="22">
        <f t="shared" si="0"/>
        <v>20</v>
      </c>
      <c r="L9" s="95" t="str">
        <f t="shared" si="1"/>
        <v/>
      </c>
      <c r="M9" s="96" t="str">
        <f t="shared" si="1"/>
        <v/>
      </c>
      <c r="N9" s="96" t="str">
        <f t="shared" si="1"/>
        <v/>
      </c>
      <c r="O9" s="97" t="str">
        <f t="shared" si="1"/>
        <v/>
      </c>
      <c r="P9" s="26" t="str">
        <f t="shared" si="2"/>
        <v/>
      </c>
      <c r="Q9" s="90">
        <v>5</v>
      </c>
      <c r="R9" s="93"/>
      <c r="S9" s="15">
        <f>IF(AND(Q9="",R9=""),"",IF(COUNT(Q9:R9)=1,SUM(Q9:R9),(2*Q9+R9)/3))</f>
        <v>5</v>
      </c>
      <c r="T9" s="16">
        <f>IF(S9="","",ROUND(5*S9,0))</f>
        <v>25</v>
      </c>
      <c r="U9" s="27"/>
    </row>
    <row r="10" spans="1:22" ht="15.95" customHeight="1" thickBot="1">
      <c r="A10" s="128"/>
      <c r="B10" s="17" t="s">
        <v>33</v>
      </c>
      <c r="C10" s="18" t="s">
        <v>34</v>
      </c>
      <c r="D10" s="85" t="s">
        <v>29</v>
      </c>
      <c r="E10" s="98" t="s">
        <v>30</v>
      </c>
      <c r="F10" s="20">
        <v>4</v>
      </c>
      <c r="G10" s="21">
        <v>5</v>
      </c>
      <c r="H10" s="13">
        <v>5</v>
      </c>
      <c r="I10" s="13">
        <v>5</v>
      </c>
      <c r="J10" s="13">
        <v>5</v>
      </c>
      <c r="K10" s="22">
        <f t="shared" si="0"/>
        <v>20</v>
      </c>
      <c r="L10" s="95" t="str">
        <f t="shared" si="1"/>
        <v/>
      </c>
      <c r="M10" s="96" t="str">
        <f t="shared" si="1"/>
        <v/>
      </c>
      <c r="N10" s="96" t="str">
        <f t="shared" si="1"/>
        <v/>
      </c>
      <c r="O10" s="97" t="str">
        <f t="shared" si="1"/>
        <v/>
      </c>
      <c r="P10" s="26" t="str">
        <f t="shared" si="2"/>
        <v/>
      </c>
      <c r="Q10" s="90"/>
      <c r="R10" s="93">
        <v>5</v>
      </c>
      <c r="S10" s="15">
        <f>IF(AND(Q10="",R10=""),"",IF(COUNT(Q10:R10)=1,SUM(Q10:R10),(2*Q10+R10)/3))</f>
        <v>5</v>
      </c>
      <c r="T10" s="16">
        <f>IF(S10="","",ROUND(5*S10,0))</f>
        <v>25</v>
      </c>
    </row>
    <row r="11" spans="1:22" ht="15.95" customHeight="1" thickBot="1">
      <c r="A11" s="128"/>
      <c r="B11" s="28" t="s">
        <v>35</v>
      </c>
      <c r="C11" s="18" t="s">
        <v>36</v>
      </c>
      <c r="D11" s="86" t="s">
        <v>37</v>
      </c>
      <c r="E11" s="19">
        <v>1</v>
      </c>
      <c r="F11" s="20">
        <v>4</v>
      </c>
      <c r="G11" s="21">
        <v>5</v>
      </c>
      <c r="H11" s="13">
        <v>5</v>
      </c>
      <c r="I11" s="13">
        <v>5</v>
      </c>
      <c r="J11" s="13">
        <v>5</v>
      </c>
      <c r="K11" s="22">
        <f t="shared" si="0"/>
        <v>20</v>
      </c>
      <c r="L11" s="23" t="str">
        <f t="shared" si="1"/>
        <v/>
      </c>
      <c r="M11" s="24" t="str">
        <f t="shared" si="1"/>
        <v/>
      </c>
      <c r="N11" s="24" t="str">
        <f t="shared" si="1"/>
        <v/>
      </c>
      <c r="O11" s="25" t="str">
        <f t="shared" si="1"/>
        <v/>
      </c>
      <c r="P11" s="26" t="str">
        <f t="shared" si="2"/>
        <v/>
      </c>
      <c r="Q11" s="91"/>
      <c r="R11" s="94"/>
      <c r="S11" s="29" t="str">
        <f>IF(AND(Q11="",R11=""),"",IF(COUNT(Q11:R11)=1,SUM(Q11:R11),(2*Q11+R11)/3))</f>
        <v/>
      </c>
      <c r="T11" s="30" t="str">
        <f>IF(S11="","",ROUND(5*S11,0))</f>
        <v/>
      </c>
      <c r="V11" t="str">
        <f>IF((Q11=""&amp;R11=""),"PGW nicht als Prüfungsfach gewählt","")</f>
        <v/>
      </c>
    </row>
    <row r="12" spans="1:22" ht="15.95" customHeight="1" thickBot="1">
      <c r="A12" s="31"/>
      <c r="B12" s="32"/>
      <c r="C12" s="33" t="s">
        <v>38</v>
      </c>
      <c r="D12" s="87" t="s">
        <v>37</v>
      </c>
      <c r="E12" s="34">
        <v>1</v>
      </c>
      <c r="F12" s="35" t="s">
        <v>39</v>
      </c>
      <c r="G12" s="36">
        <v>5</v>
      </c>
      <c r="H12" s="37">
        <v>5</v>
      </c>
      <c r="I12" s="37">
        <v>5</v>
      </c>
      <c r="J12" s="37">
        <v>5</v>
      </c>
      <c r="K12" s="38">
        <f t="shared" si="0"/>
        <v>20</v>
      </c>
      <c r="L12" s="39" t="str">
        <f t="shared" si="1"/>
        <v/>
      </c>
      <c r="M12" s="40" t="str">
        <f t="shared" si="1"/>
        <v/>
      </c>
      <c r="N12" s="40" t="str">
        <f t="shared" si="1"/>
        <v/>
      </c>
      <c r="O12" s="41" t="str">
        <f t="shared" si="1"/>
        <v/>
      </c>
      <c r="P12" s="26" t="str">
        <f t="shared" si="2"/>
        <v/>
      </c>
      <c r="Q12" s="42"/>
      <c r="R12" s="43" t="s">
        <v>40</v>
      </c>
      <c r="T12" s="42"/>
    </row>
    <row r="13" spans="1:22" ht="15.95" customHeight="1" thickBot="1">
      <c r="A13" s="44"/>
      <c r="B13" s="129" t="s">
        <v>41</v>
      </c>
      <c r="C13" s="45" t="s">
        <v>42</v>
      </c>
      <c r="D13" s="132" t="s">
        <v>37</v>
      </c>
      <c r="E13" s="46">
        <v>1</v>
      </c>
      <c r="F13" s="47" t="s">
        <v>43</v>
      </c>
      <c r="G13" s="8">
        <v>5</v>
      </c>
      <c r="H13" s="9">
        <v>5</v>
      </c>
      <c r="I13" s="9">
        <v>5</v>
      </c>
      <c r="J13" s="9">
        <v>5</v>
      </c>
      <c r="K13" s="14">
        <f t="shared" si="0"/>
        <v>20</v>
      </c>
      <c r="M13" s="48"/>
      <c r="N13" s="48"/>
      <c r="P13" s="49"/>
      <c r="Q13" s="133" t="s">
        <v>44</v>
      </c>
      <c r="R13" s="133"/>
      <c r="S13" s="133"/>
      <c r="T13" s="133"/>
    </row>
    <row r="14" spans="1:22" ht="15.95" customHeight="1" thickBot="1">
      <c r="A14" s="50"/>
      <c r="B14" s="130"/>
      <c r="C14" s="51" t="s">
        <v>45</v>
      </c>
      <c r="D14" s="132"/>
      <c r="E14" s="19">
        <v>1</v>
      </c>
      <c r="F14" s="20" t="s">
        <v>43</v>
      </c>
      <c r="G14" s="21">
        <v>5</v>
      </c>
      <c r="H14" s="13">
        <v>5</v>
      </c>
      <c r="I14" s="13">
        <v>5</v>
      </c>
      <c r="J14" s="13">
        <v>5</v>
      </c>
      <c r="K14" s="26">
        <f t="shared" si="0"/>
        <v>20</v>
      </c>
      <c r="M14" s="48"/>
      <c r="N14" s="48"/>
      <c r="P14" s="52"/>
      <c r="Q14" s="133"/>
      <c r="R14" s="133"/>
      <c r="S14" s="133"/>
      <c r="T14" s="133"/>
    </row>
    <row r="15" spans="1:22" ht="15.95" customHeight="1" thickBot="1">
      <c r="A15" s="50"/>
      <c r="B15" s="130"/>
      <c r="C15" s="18" t="s">
        <v>46</v>
      </c>
      <c r="D15" s="132"/>
      <c r="E15" s="19">
        <v>1</v>
      </c>
      <c r="F15" s="20">
        <v>0</v>
      </c>
      <c r="G15" s="21">
        <v>5</v>
      </c>
      <c r="H15" s="24">
        <v>5</v>
      </c>
      <c r="I15" s="24">
        <v>5</v>
      </c>
      <c r="J15" s="24">
        <v>5</v>
      </c>
      <c r="K15" s="26">
        <f t="shared" si="0"/>
        <v>20</v>
      </c>
      <c r="P15" s="52"/>
      <c r="R15" s="53"/>
      <c r="S15" s="53"/>
      <c r="T15" s="53"/>
    </row>
    <row r="16" spans="1:22" ht="15.95" customHeight="1" thickBot="1">
      <c r="A16" s="50"/>
      <c r="B16" s="130"/>
      <c r="C16" s="18" t="s">
        <v>47</v>
      </c>
      <c r="D16" s="132"/>
      <c r="E16" s="19">
        <v>1</v>
      </c>
      <c r="F16" s="47">
        <v>0</v>
      </c>
      <c r="G16" s="21"/>
      <c r="H16" s="24"/>
      <c r="I16" s="51"/>
      <c r="J16" s="24"/>
      <c r="K16" s="14" t="str">
        <f t="shared" si="0"/>
        <v/>
      </c>
      <c r="P16" s="52"/>
      <c r="Q16" s="53"/>
      <c r="R16" s="53"/>
      <c r="S16" s="53"/>
      <c r="T16" s="53"/>
    </row>
    <row r="17" spans="1:20" ht="15.95" customHeight="1" thickBot="1">
      <c r="A17" s="54"/>
      <c r="B17" s="131"/>
      <c r="C17" s="33" t="s">
        <v>48</v>
      </c>
      <c r="D17" s="132"/>
      <c r="E17" s="34">
        <v>1</v>
      </c>
      <c r="F17" s="2">
        <v>0</v>
      </c>
      <c r="G17" s="55"/>
      <c r="H17" s="40"/>
      <c r="I17" s="40"/>
      <c r="J17" s="40"/>
      <c r="K17" s="56" t="str">
        <f t="shared" si="0"/>
        <v/>
      </c>
      <c r="M17" s="57"/>
      <c r="P17" s="58"/>
    </row>
    <row r="18" spans="1:20" ht="15.95" customHeight="1" thickBot="1">
      <c r="B18" s="59"/>
      <c r="C18" s="110" t="s">
        <v>49</v>
      </c>
      <c r="D18" s="110"/>
      <c r="E18" s="110"/>
      <c r="F18" s="110"/>
      <c r="G18" s="43"/>
      <c r="H18" s="43"/>
      <c r="I18" s="43"/>
      <c r="J18" s="60" t="s">
        <v>50</v>
      </c>
      <c r="K18" s="61">
        <f>IF(COUNT(G7:J17)=0,"",SUM(K7:K17))</f>
        <v>180</v>
      </c>
      <c r="O18" s="48" t="s">
        <v>51</v>
      </c>
      <c r="P18" s="58">
        <f>IF(COUNT(L7:O15)=0,"",SUM(P7:P15))</f>
        <v>20</v>
      </c>
      <c r="R18" s="125" t="s">
        <v>52</v>
      </c>
      <c r="S18" s="125"/>
      <c r="T18" s="61"/>
    </row>
    <row r="19" spans="1:20" ht="15.95" customHeight="1" thickBot="1">
      <c r="C19" s="110" t="s">
        <v>53</v>
      </c>
      <c r="D19" s="110"/>
      <c r="E19" s="110"/>
      <c r="F19" s="110"/>
      <c r="G19" s="43"/>
      <c r="H19" s="43"/>
      <c r="I19" s="43"/>
      <c r="J19" s="60" t="s">
        <v>54</v>
      </c>
      <c r="K19" s="84">
        <f>IF(COUNT(G7:J27)=0,"",COUNT(G7:J27))</f>
        <v>36</v>
      </c>
      <c r="L19" s="62"/>
      <c r="O19" s="48" t="s">
        <v>55</v>
      </c>
      <c r="P19" s="63">
        <f>IF(COUNT(L7:O15)=0,"",COUNT(L7:O15))</f>
        <v>4</v>
      </c>
      <c r="R19" s="126" t="s">
        <v>56</v>
      </c>
      <c r="S19" s="126"/>
      <c r="T19" s="126"/>
    </row>
    <row r="20" spans="1:20" ht="15.95" customHeight="1" thickBot="1">
      <c r="C20" s="110" t="s">
        <v>57</v>
      </c>
      <c r="D20" s="110"/>
      <c r="E20" s="110"/>
      <c r="F20" s="110"/>
      <c r="G20" s="43"/>
      <c r="H20" s="43"/>
      <c r="I20" s="43"/>
      <c r="J20" s="64" t="s">
        <v>58</v>
      </c>
      <c r="K20" s="65">
        <f>IF(COUNT(G7:J17)=0,"",COUNTIF(G7:J17,"&lt;5"))</f>
        <v>0</v>
      </c>
    </row>
    <row r="21" spans="1:20" ht="15.95" customHeight="1" thickBot="1">
      <c r="C21" s="118" t="s">
        <v>59</v>
      </c>
      <c r="D21" s="118"/>
      <c r="E21" s="119"/>
      <c r="F21" s="119"/>
      <c r="G21" s="43"/>
      <c r="H21" s="43"/>
      <c r="I21" s="43"/>
      <c r="O21" s="67" t="s">
        <v>60</v>
      </c>
      <c r="P21" s="63">
        <f>IF(OR(K18="",P18=""),"",K18+P18)</f>
        <v>200</v>
      </c>
    </row>
    <row r="22" spans="1:20" ht="15.95" customHeight="1" thickBot="1">
      <c r="G22" s="43"/>
      <c r="H22" s="43"/>
      <c r="I22" s="43"/>
      <c r="O22" s="67" t="s">
        <v>61</v>
      </c>
      <c r="P22" s="63">
        <f>IF(OR(K19="",P19=""),"",K19+P19)</f>
        <v>40</v>
      </c>
    </row>
    <row r="23" spans="1:20" ht="15.95" customHeight="1">
      <c r="D23" s="66"/>
      <c r="E23" s="27"/>
      <c r="F23" s="66"/>
      <c r="G23" s="43"/>
      <c r="H23" s="43"/>
      <c r="I23" s="43"/>
    </row>
    <row r="24" spans="1:20" ht="15.95" customHeight="1">
      <c r="D24" s="66"/>
      <c r="E24" s="27"/>
      <c r="F24" s="66"/>
      <c r="G24" s="43"/>
      <c r="H24" s="43"/>
      <c r="I24" s="43"/>
      <c r="J24" s="43"/>
      <c r="K24" s="68"/>
      <c r="L24" s="115" t="s">
        <v>62</v>
      </c>
      <c r="M24" s="115"/>
      <c r="N24" s="115"/>
      <c r="O24" s="115"/>
      <c r="P24" s="69">
        <f>IF(K19="","",K19/5)</f>
        <v>7.2</v>
      </c>
      <c r="Q24" s="116" t="s">
        <v>63</v>
      </c>
      <c r="R24" s="116"/>
      <c r="S24" s="116"/>
      <c r="T24" s="70">
        <f>IF(COUNT(Q7:R11)=0,"",SUM(T7:T11))</f>
        <v>100</v>
      </c>
    </row>
    <row r="25" spans="1:20" ht="15.95" customHeight="1">
      <c r="D25" s="66"/>
      <c r="E25" s="27"/>
      <c r="F25" s="66"/>
      <c r="G25" s="43"/>
      <c r="H25" s="43"/>
      <c r="I25" s="43"/>
      <c r="J25" s="43"/>
      <c r="K25" s="68"/>
      <c r="L25" s="117" t="s">
        <v>64</v>
      </c>
      <c r="M25" s="117"/>
      <c r="N25" s="117"/>
      <c r="O25" s="117"/>
      <c r="P25" s="61" t="str">
        <f>IF(P24="","",IF(P24&lt;K20,"NEIN","JA"))</f>
        <v>JA</v>
      </c>
      <c r="Q25" s="116"/>
      <c r="R25" s="116"/>
      <c r="S25" s="116"/>
      <c r="T25" s="71" t="s">
        <v>65</v>
      </c>
    </row>
    <row r="26" spans="1:20" ht="15.95" customHeight="1">
      <c r="D26" s="66"/>
      <c r="E26" s="27"/>
      <c r="F26" s="66"/>
      <c r="G26" s="43"/>
      <c r="H26" s="43"/>
      <c r="I26" s="43"/>
      <c r="J26" s="43"/>
      <c r="K26" s="72"/>
      <c r="L26" s="122" t="s">
        <v>66</v>
      </c>
      <c r="M26" s="122"/>
      <c r="N26" s="122"/>
      <c r="O26" s="122"/>
      <c r="P26" s="73">
        <f>IF(P22="","",P21/P22)</f>
        <v>5</v>
      </c>
      <c r="Q26" s="116" t="s">
        <v>67</v>
      </c>
      <c r="R26" s="116"/>
      <c r="S26" s="116"/>
      <c r="T26" s="70" t="str">
        <f>IF(COUNT(T7:T11)&lt;4,"",IF(T18&gt;0,4*(SUM(S7:S11)+T18),""))</f>
        <v/>
      </c>
    </row>
    <row r="27" spans="1:20" ht="15.95" customHeight="1">
      <c r="D27" s="66"/>
      <c r="E27" s="27"/>
      <c r="F27" s="66"/>
      <c r="G27" s="43"/>
      <c r="H27" s="43"/>
      <c r="I27" s="43"/>
      <c r="J27" s="43"/>
      <c r="K27" s="72"/>
      <c r="L27" s="122"/>
      <c r="M27" s="122"/>
      <c r="N27" s="122"/>
      <c r="O27" s="122"/>
      <c r="P27" s="74" t="s">
        <v>68</v>
      </c>
      <c r="Q27" s="116"/>
      <c r="R27" s="116"/>
      <c r="S27" s="116"/>
      <c r="T27" s="71" t="s">
        <v>65</v>
      </c>
    </row>
    <row r="28" spans="1:20" ht="19.350000000000001" customHeight="1" thickBot="1">
      <c r="F28" s="27"/>
      <c r="G28" s="75"/>
      <c r="H28" s="66"/>
      <c r="I28" s="66"/>
      <c r="L28" s="123" t="s">
        <v>69</v>
      </c>
      <c r="M28" s="123"/>
      <c r="N28" s="123"/>
      <c r="O28" s="123"/>
      <c r="P28" s="70">
        <f>IF(P26="","",P26*40)</f>
        <v>200</v>
      </c>
      <c r="Q28" s="124" t="s">
        <v>70</v>
      </c>
      <c r="R28" s="124"/>
      <c r="S28" s="124"/>
      <c r="T28" s="70">
        <f>IF(T26="",T24,IF(T24&gt;T26,T24,T26))</f>
        <v>100</v>
      </c>
    </row>
    <row r="29" spans="1:20" ht="16.7" customHeight="1" thickBot="1">
      <c r="A29" s="76" t="s">
        <v>71</v>
      </c>
      <c r="C29" s="108"/>
      <c r="D29" s="108"/>
      <c r="E29" s="108"/>
      <c r="F29" s="27"/>
      <c r="G29" s="77"/>
      <c r="H29" s="78"/>
      <c r="I29" s="78"/>
      <c r="L29" s="123"/>
      <c r="M29" s="123"/>
      <c r="N29" s="123"/>
      <c r="O29" s="123"/>
      <c r="P29" s="79" t="s">
        <v>72</v>
      </c>
      <c r="Q29" s="124"/>
      <c r="R29" s="124"/>
      <c r="S29" s="124"/>
      <c r="T29" s="71" t="s">
        <v>65</v>
      </c>
    </row>
    <row r="30" spans="1:20" ht="14.25" customHeight="1" thickBot="1">
      <c r="F30" s="27"/>
      <c r="N30" s="113" t="s">
        <v>73</v>
      </c>
      <c r="O30" s="113"/>
      <c r="P30" s="114">
        <f>IF(OR(P28="",T28=""),"",P28+T28)</f>
        <v>300</v>
      </c>
      <c r="Q30" s="114"/>
      <c r="R30" s="113" t="s">
        <v>74</v>
      </c>
      <c r="S30" s="113"/>
      <c r="T30" s="120">
        <f>IF(P30="","",IF(TRUNC((5+2/3)-(P30/180),1)&lt;1,1,TRUNC((5+2/3)-(P30/180),1)))</f>
        <v>4</v>
      </c>
    </row>
    <row r="31" spans="1:20" ht="17.25" customHeight="1" thickBot="1">
      <c r="A31" s="76" t="s">
        <v>75</v>
      </c>
      <c r="C31" s="109"/>
      <c r="D31" s="109"/>
      <c r="E31" s="109"/>
      <c r="F31" s="27"/>
      <c r="N31" s="113"/>
      <c r="O31" s="113"/>
      <c r="P31" s="121" t="s">
        <v>76</v>
      </c>
      <c r="Q31" s="121"/>
      <c r="R31" s="113"/>
      <c r="S31" s="113"/>
      <c r="T31" s="120"/>
    </row>
    <row r="32" spans="1:20" ht="12" customHeight="1">
      <c r="F32" s="27"/>
      <c r="P32" s="80"/>
      <c r="Q32" s="27"/>
      <c r="S32" s="81"/>
      <c r="T32" s="81"/>
    </row>
    <row r="33" spans="1:19" ht="15.4" customHeight="1">
      <c r="A33" s="82"/>
      <c r="B33" s="27"/>
      <c r="P33" s="83"/>
      <c r="Q33" s="27"/>
      <c r="S33" s="83"/>
    </row>
  </sheetData>
  <mergeCells count="37">
    <mergeCell ref="Q3:T3"/>
    <mergeCell ref="G4:K4"/>
    <mergeCell ref="L4:P4"/>
    <mergeCell ref="Q4:T4"/>
    <mergeCell ref="D1:P1"/>
    <mergeCell ref="D3:D6"/>
    <mergeCell ref="E3:E6"/>
    <mergeCell ref="G3:P3"/>
    <mergeCell ref="G5:K5"/>
    <mergeCell ref="R18:S18"/>
    <mergeCell ref="R19:T19"/>
    <mergeCell ref="C20:F20"/>
    <mergeCell ref="Q5:T5"/>
    <mergeCell ref="A7:A11"/>
    <mergeCell ref="B13:B17"/>
    <mergeCell ref="D13:D17"/>
    <mergeCell ref="Q13:T14"/>
    <mergeCell ref="L5:P5"/>
    <mergeCell ref="A3:C6"/>
    <mergeCell ref="T30:T31"/>
    <mergeCell ref="P31:Q31"/>
    <mergeCell ref="L26:O27"/>
    <mergeCell ref="Q26:S27"/>
    <mergeCell ref="L28:O29"/>
    <mergeCell ref="Q28:S29"/>
    <mergeCell ref="P30:Q30"/>
    <mergeCell ref="L24:O24"/>
    <mergeCell ref="Q24:S25"/>
    <mergeCell ref="L25:O25"/>
    <mergeCell ref="C21:F21"/>
    <mergeCell ref="R30:S31"/>
    <mergeCell ref="C29:E29"/>
    <mergeCell ref="C31:E31"/>
    <mergeCell ref="C19:F19"/>
    <mergeCell ref="A1:C1"/>
    <mergeCell ref="N30:O31"/>
    <mergeCell ref="C18:F18"/>
  </mergeCells>
  <phoneticPr fontId="14" type="noConversion"/>
  <conditionalFormatting sqref="P25">
    <cfRule type="cellIs" dxfId="2" priority="1" stopIfTrue="1" operator="equal">
      <formula>"JA"</formula>
    </cfRule>
    <cfRule type="cellIs" dxfId="1" priority="2" stopIfTrue="1" operator="equal">
      <formula>"NEIN"</formula>
    </cfRule>
  </conditionalFormatting>
  <conditionalFormatting sqref="T24 T28">
    <cfRule type="expression" dxfId="0" priority="3" stopIfTrue="1">
      <formula>COUNT($T$7:$T$10)&lt;4</formula>
    </cfRule>
  </conditionalFormatting>
  <pageMargins left="0.28999999999999998" right="0.12" top="0.68" bottom="0.39" header="0.59" footer="0.15277777777777779"/>
  <pageSetup paperSize="9" firstPageNumber="0" orientation="landscape" cellComments="atEnd" horizontalDpi="300" verticalDpi="300" r:id="rId1"/>
  <headerFooter alignWithMargins="0">
    <oddFooter>&amp;R&amp;F</oddFooter>
  </headerFooter>
  <drawing r:id="rId2"/>
  <legacyDrawing r:id="rId3"/>
  <oleObjects>
    <mc:AlternateContent xmlns:mc="http://schemas.openxmlformats.org/markup-compatibility/2006">
      <mc:Choice Requires="x14">
        <oleObject progId="MathType 5.0 Equation" shapeId="1025" r:id="rId4">
          <objectPr defaultSize="0" autoPict="0" r:id="rId5">
            <anchor moveWithCells="1" sizeWithCells="1">
              <from>
                <xdr:col>17</xdr:col>
                <xdr:colOff>371475</xdr:colOff>
                <xdr:row>11</xdr:row>
                <xdr:rowOff>19050</xdr:rowOff>
              </from>
              <to>
                <xdr:col>19</xdr:col>
                <xdr:colOff>466725</xdr:colOff>
                <xdr:row>11</xdr:row>
                <xdr:rowOff>180975</xdr:rowOff>
              </to>
            </anchor>
          </objectPr>
        </oleObject>
      </mc:Choice>
      <mc:Fallback>
        <oleObject progId="MathType 5.0 Equation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636f6f-f9b5-4e69-891e-ad3fc817c429" xsi:nil="true"/>
    <lcf76f155ced4ddcb4097134ff3c332f xmlns="be3c568a-9903-4c4e-88f0-22affe1fd17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83B48C640D464796D6E2BEBFE8E288" ma:contentTypeVersion="11" ma:contentTypeDescription="Ein neues Dokument erstellen." ma:contentTypeScope="" ma:versionID="249aa8b97ed510e42254725777358485">
  <xsd:schema xmlns:xsd="http://www.w3.org/2001/XMLSchema" xmlns:xs="http://www.w3.org/2001/XMLSchema" xmlns:p="http://schemas.microsoft.com/office/2006/metadata/properties" xmlns:ns2="be3c568a-9903-4c4e-88f0-22affe1fd17f" xmlns:ns3="2e636f6f-f9b5-4e69-891e-ad3fc817c429" targetNamespace="http://schemas.microsoft.com/office/2006/metadata/properties" ma:root="true" ma:fieldsID="f216b6b54bf9598c75c295a0daf7d4d3" ns2:_="" ns3:_="">
    <xsd:import namespace="be3c568a-9903-4c4e-88f0-22affe1fd17f"/>
    <xsd:import namespace="2e636f6f-f9b5-4e69-891e-ad3fc817c4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c568a-9903-4c4e-88f0-22affe1fd1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37666dd-b401-4d2e-a6e2-c2eb878ace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36f6f-f9b5-4e69-891e-ad3fc817c4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dd01468-9c42-44c2-9ed3-1dc3efefdfd5}" ma:internalName="TaxCatchAll" ma:showField="CatchAllData" ma:web="2e636f6f-f9b5-4e69-891e-ad3fc817c4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E1032-0F24-47EB-8CE9-3E524BEDCFE7}"/>
</file>

<file path=customXml/itemProps2.xml><?xml version="1.0" encoding="utf-8"?>
<ds:datastoreItem xmlns:ds="http://schemas.openxmlformats.org/officeDocument/2006/customXml" ds:itemID="{DE02E96E-D806-4CC3-B0FA-826612F26781}"/>
</file>

<file path=customXml/itemProps3.xml><?xml version="1.0" encoding="utf-8"?>
<ds:datastoreItem xmlns:ds="http://schemas.openxmlformats.org/officeDocument/2006/customXml" ds:itemID="{AAC72E3D-2B73-4237-AB25-00E33B10CE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WilckeDo</dc:creator>
  <cp:keywords/>
  <dc:description/>
  <cp:lastModifiedBy>Bastian Lorenz</cp:lastModifiedBy>
  <cp:revision/>
  <dcterms:created xsi:type="dcterms:W3CDTF">2010-02-02T11:40:19Z</dcterms:created>
  <dcterms:modified xsi:type="dcterms:W3CDTF">2026-04-08T10:12:41Z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0x0101000083B48C640D464796D6E2BEBFE8E288</vt:lpwstr>
  </property>
  <property fmtid="{D5CDD505-2E9C-101B-9397-08002B2CF9AE}" pid="3" name="MediaServiceImageTags">
    <vt:lpwstr/>
  </property>
</Properties>
</file>