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30"/>
  <workbookPr/>
  <mc:AlternateContent xmlns:mc="http://schemas.openxmlformats.org/markup-compatibility/2006">
    <mc:Choice Requires="x15">
      <x15ac:absPath xmlns:x15ac="http://schemas.microsoft.com/office/spreadsheetml/2010/11/ac" url="G:\SchulIntern\5 Bildungsgänge\TG\Abitur\mündliche Prüfung\"/>
    </mc:Choice>
  </mc:AlternateContent>
  <xr:revisionPtr revIDLastSave="1" documentId="13_ncr:1_{78AB7EA1-A2EA-4EC1-B2C3-12B319FB4002}" xr6:coauthVersionLast="47" xr6:coauthVersionMax="47" xr10:uidLastSave="{3F216D10-BEEF-4508-BCD4-861E9EA73E66}"/>
  <bookViews>
    <workbookView xWindow="-120" yWindow="-120" windowWidth="29040" windowHeight="15720" xr2:uid="{4428434B-CBD0-FA49-B8C6-E6F123328F53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C18" i="1"/>
  <c r="F12" i="1" l="1"/>
  <c r="F14" i="1" s="1"/>
  <c r="E37" i="1"/>
  <c r="E38" i="1"/>
  <c r="E39" i="1"/>
  <c r="E40" i="1"/>
  <c r="O46" i="1"/>
  <c r="N46" i="1"/>
  <c r="N45" i="1"/>
  <c r="M45" i="1"/>
  <c r="M44" i="1"/>
  <c r="L44" i="1"/>
  <c r="L43" i="1"/>
  <c r="K43" i="1"/>
  <c r="K44" i="1"/>
  <c r="K42" i="1"/>
  <c r="J42" i="1"/>
  <c r="J43" i="1"/>
  <c r="J41" i="1"/>
  <c r="I41" i="1"/>
  <c r="I42" i="1"/>
  <c r="I40" i="1"/>
  <c r="H40" i="1"/>
  <c r="H41" i="1"/>
  <c r="H42" i="1"/>
  <c r="H39" i="1"/>
  <c r="G39" i="1"/>
  <c r="G40" i="1"/>
  <c r="G41" i="1"/>
  <c r="G38" i="1"/>
  <c r="F38" i="1"/>
  <c r="F39" i="1"/>
  <c r="F40" i="1"/>
  <c r="F37" i="1"/>
  <c r="E36" i="1"/>
  <c r="D35" i="1"/>
  <c r="D36" i="1"/>
  <c r="D37" i="1"/>
  <c r="D38" i="1"/>
  <c r="D39" i="1"/>
  <c r="C35" i="1"/>
  <c r="C34" i="1"/>
  <c r="C36" i="1"/>
  <c r="C37" i="1"/>
  <c r="C38" i="1"/>
  <c r="C6" i="1"/>
  <c r="C5" i="1"/>
  <c r="E14" i="1" l="1"/>
  <c r="E12" i="1"/>
  <c r="C19" i="1"/>
  <c r="F19" i="1" s="1"/>
  <c r="C26" i="1" s="1"/>
  <c r="F26" i="1" s="1"/>
  <c r="E11" i="1" s="1"/>
  <c r="G26" i="1" l="1"/>
  <c r="E13" i="1"/>
  <c r="G12" i="1" s="1"/>
  <c r="G14" i="1" s="1"/>
</calcChain>
</file>

<file path=xl/sharedStrings.xml><?xml version="1.0" encoding="utf-8"?>
<sst xmlns="http://schemas.openxmlformats.org/spreadsheetml/2006/main" count="43" uniqueCount="32">
  <si>
    <t>Nachprüfungen Abitur</t>
  </si>
  <si>
    <t>Gewichtung</t>
  </si>
  <si>
    <t>Rechtsnormen</t>
  </si>
  <si>
    <t>§32 (3)</t>
  </si>
  <si>
    <t>Note = (2* schriftlich + 1* mündlich)/3), es wird (hier) nicht gerundet</t>
  </si>
  <si>
    <t>schriftliches Ergebnis</t>
  </si>
  <si>
    <t>§25 (2)</t>
  </si>
  <si>
    <t>mP in Fächern der schriftlichen Prüfung, wenn Abiturnote mind. 4 Punkte von der Durchschnittsnote der Semester abweicht und</t>
  </si>
  <si>
    <t>mündliche Nachprüfung</t>
  </si>
  <si>
    <t>Beantragung des Schülers spätestens am Unterrichtstag nach der Zulassung zu den mP bei SL. Antrag kann nicht zurückgenommen werden.</t>
  </si>
  <si>
    <t>Ergebnisse</t>
  </si>
  <si>
    <t>mit Nachprüfung</t>
  </si>
  <si>
    <t>aktuell</t>
  </si>
  <si>
    <t>schriftliche Prüfung</t>
  </si>
  <si>
    <t>PF 1</t>
  </si>
  <si>
    <t>PF 2</t>
  </si>
  <si>
    <t>PF 3</t>
  </si>
  <si>
    <t>es fehlen</t>
  </si>
  <si>
    <t>mündliche Prüfung</t>
  </si>
  <si>
    <t>PF 4</t>
  </si>
  <si>
    <t>Nachprüfung in...</t>
  </si>
  <si>
    <t>für die Nachprüfung</t>
  </si>
  <si>
    <t>Notenpunkte</t>
  </si>
  <si>
    <t>benötigtes Endergebnis</t>
  </si>
  <si>
    <t>ergibt</t>
  </si>
  <si>
    <t>benötigtes Ergebnis mdl. Nachprüfung</t>
  </si>
  <si>
    <t>Es wird nicht gerundet!</t>
  </si>
  <si>
    <t>gewünschtes Ergebnis</t>
  </si>
  <si>
    <t>Erst nach der Multiplikation mit 5 in Block 2</t>
  </si>
  <si>
    <t>Block 2 Punkte</t>
  </si>
  <si>
    <t>Ergebnis</t>
  </si>
  <si>
    <t>gewünschtes Endergebnis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</si>
</sst>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F8F1B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CC99"/>
      </left>
      <right style="medium">
        <color rgb="FFFFCC99"/>
      </right>
      <top style="medium">
        <color rgb="FFFFCC99"/>
      </top>
      <bottom/>
      <diagonal/>
    </border>
    <border>
      <left style="medium">
        <color rgb="FFFFCC99"/>
      </left>
      <right style="medium">
        <color rgb="FFFFCC99"/>
      </right>
      <top/>
      <bottom/>
      <diagonal/>
    </border>
    <border>
      <left style="medium">
        <color rgb="FFFFCC99"/>
      </left>
      <right style="medium">
        <color rgb="FFFFCC99"/>
      </right>
      <top/>
      <bottom style="medium">
        <color rgb="FFFFCC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3" borderId="0" xfId="0" applyFill="1"/>
    <xf numFmtId="0" fontId="1" fillId="3" borderId="0" xfId="0" applyFont="1" applyFill="1"/>
    <xf numFmtId="0" fontId="0" fillId="6" borderId="0" xfId="0" applyFill="1"/>
    <xf numFmtId="0" fontId="1" fillId="6" borderId="0" xfId="0" applyFont="1" applyFill="1"/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6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4" xfId="0" applyFill="1" applyBorder="1" applyAlignment="1">
      <alignment horizontal="center"/>
    </xf>
    <xf numFmtId="2" fontId="0" fillId="4" borderId="4" xfId="0" applyNumberFormat="1" applyFill="1" applyBorder="1" applyAlignment="1">
      <alignment horizontal="center"/>
    </xf>
    <xf numFmtId="2" fontId="0" fillId="5" borderId="4" xfId="0" applyNumberForma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4" borderId="0" xfId="0" applyFill="1" applyAlignment="1">
      <alignment horizontal="center" wrapText="1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2" fontId="0" fillId="7" borderId="3" xfId="0" applyNumberFormat="1" applyFill="1" applyBorder="1" applyAlignment="1">
      <alignment horizontal="center"/>
    </xf>
    <xf numFmtId="0" fontId="0" fillId="8" borderId="0" xfId="0" applyFill="1"/>
    <xf numFmtId="0" fontId="0" fillId="9" borderId="0" xfId="0" applyFill="1"/>
    <xf numFmtId="0" fontId="1" fillId="3" borderId="0" xfId="0" applyFont="1" applyFill="1" applyAlignment="1">
      <alignment horizontal="center"/>
    </xf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 wrapText="1"/>
    </xf>
    <xf numFmtId="0" fontId="0" fillId="9" borderId="5" xfId="0" applyFill="1" applyBorder="1"/>
    <xf numFmtId="0" fontId="0" fillId="9" borderId="6" xfId="0" applyFill="1" applyBorder="1"/>
    <xf numFmtId="0" fontId="0" fillId="9" borderId="7" xfId="0" applyFill="1" applyBorder="1"/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C99"/>
      <color rgb="FFF8F1BA"/>
      <color rgb="FFFFEC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5D79D-5915-9644-9EED-D394F43EC3DA}">
  <dimension ref="A2:Q48"/>
  <sheetViews>
    <sheetView tabSelected="1" zoomScale="90" workbookViewId="0">
      <selection activeCell="C15" sqref="C15"/>
    </sheetView>
  </sheetViews>
  <sheetFormatPr defaultColWidth="11" defaultRowHeight="15.75"/>
  <cols>
    <col min="1" max="1" width="22.625" customWidth="1"/>
    <col min="2" max="2" width="27.75" customWidth="1"/>
    <col min="3" max="4" width="12.375" customWidth="1"/>
    <col min="5" max="5" width="14.5" customWidth="1"/>
    <col min="6" max="6" width="13.125" customWidth="1"/>
    <col min="7" max="7" width="21.25" customWidth="1"/>
    <col min="8" max="17" width="12.375" customWidth="1"/>
  </cols>
  <sheetData>
    <row r="2" spans="2:9" ht="21">
      <c r="B2" s="13" t="s">
        <v>0</v>
      </c>
    </row>
    <row r="4" spans="2:9">
      <c r="B4" s="2"/>
      <c r="C4" s="3" t="s">
        <v>1</v>
      </c>
      <c r="E4" s="2" t="s">
        <v>2</v>
      </c>
      <c r="F4" s="2" t="s">
        <v>3</v>
      </c>
      <c r="G4" t="s">
        <v>4</v>
      </c>
    </row>
    <row r="5" spans="2:9">
      <c r="B5" s="2" t="s">
        <v>5</v>
      </c>
      <c r="C5" s="2">
        <f>2/3</f>
        <v>0.66666666666666663</v>
      </c>
      <c r="E5" s="2"/>
      <c r="F5" s="2" t="s">
        <v>6</v>
      </c>
      <c r="G5" t="s">
        <v>7</v>
      </c>
    </row>
    <row r="6" spans="2:9">
      <c r="B6" s="2" t="s">
        <v>8</v>
      </c>
      <c r="C6" s="2">
        <f>1/3</f>
        <v>0.33333333333333331</v>
      </c>
      <c r="G6" t="s">
        <v>9</v>
      </c>
    </row>
    <row r="8" spans="2:9" s="21" customFormat="1"/>
    <row r="10" spans="2:9" ht="16.5" thickBot="1">
      <c r="D10" s="1" t="s">
        <v>10</v>
      </c>
      <c r="E10" s="1" t="s">
        <v>11</v>
      </c>
      <c r="F10" s="1" t="s">
        <v>12</v>
      </c>
      <c r="G10" s="1" t="s">
        <v>11</v>
      </c>
    </row>
    <row r="11" spans="2:9">
      <c r="B11" s="1" t="s">
        <v>13</v>
      </c>
      <c r="C11" t="s">
        <v>14</v>
      </c>
      <c r="D11" s="22">
        <v>5</v>
      </c>
      <c r="E11" s="27">
        <f>IF($F$14="bestanden",D11,IF($C$15="PF 1",$F$26,D11))</f>
        <v>5</v>
      </c>
    </row>
    <row r="12" spans="2:9">
      <c r="B12" s="1" t="s">
        <v>13</v>
      </c>
      <c r="C12" t="s">
        <v>15</v>
      </c>
      <c r="D12" s="22">
        <v>4</v>
      </c>
      <c r="E12" s="28">
        <f>IF($F$14="bestanden",D12,IF($C$15="PF 2",$F$26,D12))</f>
        <v>4</v>
      </c>
      <c r="F12">
        <f>5*(SUM(D11:D14))</f>
        <v>115</v>
      </c>
      <c r="G12" s="25">
        <f>5*(SUM(E11:E14))</f>
        <v>115</v>
      </c>
    </row>
    <row r="13" spans="2:9">
      <c r="B13" s="1" t="s">
        <v>13</v>
      </c>
      <c r="C13" t="s">
        <v>16</v>
      </c>
      <c r="D13" s="22">
        <v>6</v>
      </c>
      <c r="E13" s="28">
        <f>IF($F$14="bestanden",D13,IF($C$15="PF 3",$F$26,D13))</f>
        <v>6</v>
      </c>
      <c r="F13" s="1" t="s">
        <v>17</v>
      </c>
      <c r="G13" s="1" t="s">
        <v>17</v>
      </c>
    </row>
    <row r="14" spans="2:9" ht="16.5" thickBot="1">
      <c r="B14" s="1" t="s">
        <v>18</v>
      </c>
      <c r="C14" t="s">
        <v>19</v>
      </c>
      <c r="D14" s="22">
        <v>8</v>
      </c>
      <c r="E14" s="29">
        <f>IF($F$14="bestanden",D14,IF($C$15="PF 4",$F$26,D14))</f>
        <v>8</v>
      </c>
      <c r="F14" t="str">
        <f>IF(F12&gt;=100,"bestanden",100-F12)</f>
        <v>bestanden</v>
      </c>
      <c r="G14" t="str">
        <f>IF(ROUND(G12,0)&gt;=100,"bestanden",100-ROUND(G12,0))</f>
        <v>bestanden</v>
      </c>
      <c r="I14" s="24"/>
    </row>
    <row r="15" spans="2:9">
      <c r="B15" s="4" t="s">
        <v>20</v>
      </c>
      <c r="C15" s="4" t="s">
        <v>15</v>
      </c>
    </row>
    <row r="17" spans="2:7">
      <c r="B17" s="23" t="s">
        <v>21</v>
      </c>
      <c r="C17" s="14" t="s">
        <v>22</v>
      </c>
      <c r="D17" s="6"/>
      <c r="E17" s="6"/>
      <c r="F17" s="6"/>
      <c r="G17" s="6"/>
    </row>
    <row r="18" spans="2:7" ht="16.5" thickBot="1">
      <c r="B18" s="6" t="s">
        <v>5</v>
      </c>
      <c r="C18" s="15">
        <f>IF($C$15="PF 1",$D$11,IF($C$15="PF 2",$D$12,$D$13))</f>
        <v>4</v>
      </c>
      <c r="D18" s="6"/>
      <c r="E18" s="6"/>
      <c r="F18" s="6"/>
      <c r="G18" s="6"/>
    </row>
    <row r="19" spans="2:7" ht="48" thickBot="1">
      <c r="B19" s="9" t="s">
        <v>23</v>
      </c>
      <c r="C19" s="16" t="str">
        <f>IF(F14="bestanden","-",C18+(F14/5))</f>
        <v>-</v>
      </c>
      <c r="D19" s="6" t="s">
        <v>24</v>
      </c>
      <c r="E19" s="17" t="s">
        <v>25</v>
      </c>
      <c r="F19" s="18" t="str">
        <f>IF(F14="bestanden","-",(C19-C18*C5)*3)</f>
        <v>-</v>
      </c>
      <c r="G19" s="6" t="s">
        <v>26</v>
      </c>
    </row>
    <row r="20" spans="2:7" ht="47.25">
      <c r="B20" s="6" t="s">
        <v>27</v>
      </c>
      <c r="C20" s="6"/>
      <c r="D20" s="6"/>
      <c r="E20" s="6"/>
      <c r="F20" s="6"/>
      <c r="G20" s="26" t="s">
        <v>28</v>
      </c>
    </row>
    <row r="21" spans="2:7">
      <c r="B21" s="6"/>
      <c r="C21" s="6"/>
      <c r="D21" s="6"/>
      <c r="E21" s="6"/>
      <c r="F21" s="6"/>
      <c r="G21" s="6"/>
    </row>
    <row r="22" spans="2:7">
      <c r="B22" s="6"/>
      <c r="C22" s="6"/>
      <c r="D22" s="6"/>
      <c r="E22" s="6"/>
      <c r="F22" s="6"/>
      <c r="G22" s="6"/>
    </row>
    <row r="23" spans="2:7">
      <c r="B23" s="6"/>
      <c r="C23" s="6"/>
      <c r="D23" s="6"/>
      <c r="E23" s="6"/>
      <c r="F23" s="6"/>
      <c r="G23" s="6"/>
    </row>
    <row r="24" spans="2:7">
      <c r="B24" s="6"/>
      <c r="C24" s="14" t="s">
        <v>22</v>
      </c>
      <c r="D24" s="6"/>
      <c r="E24" s="6"/>
      <c r="F24" s="6"/>
      <c r="G24" s="6"/>
    </row>
    <row r="25" spans="2:7" ht="16.5" thickBot="1">
      <c r="B25" s="6" t="s">
        <v>5</v>
      </c>
      <c r="C25" s="15">
        <f>IF($C$15="PF 1",$D$11,IF($C$15="PF 2",$D$12,$D$13))</f>
        <v>4</v>
      </c>
      <c r="D25" s="6"/>
      <c r="E25" s="6"/>
      <c r="F25" s="6"/>
      <c r="G25" s="14" t="s">
        <v>29</v>
      </c>
    </row>
    <row r="26" spans="2:7" ht="32.25" thickBot="1">
      <c r="B26" s="17" t="s">
        <v>25</v>
      </c>
      <c r="C26" s="19" t="str">
        <f>F19</f>
        <v>-</v>
      </c>
      <c r="D26" s="6"/>
      <c r="E26" s="9" t="s">
        <v>30</v>
      </c>
      <c r="F26" s="20" t="str">
        <f>IF(F14="bestanden","-",C25*2/3+C26*1/3)</f>
        <v>-</v>
      </c>
      <c r="G26" s="6" t="str">
        <f>IF(F14="bestanden","-",F26*5)</f>
        <v>-</v>
      </c>
    </row>
    <row r="28" spans="2:7">
      <c r="F28" s="1"/>
    </row>
    <row r="30" spans="2:7" s="21" customFormat="1"/>
    <row r="32" spans="2:7">
      <c r="C32" s="5" t="s">
        <v>5</v>
      </c>
      <c r="D32" s="4"/>
    </row>
    <row r="33" spans="1:17" ht="31.5">
      <c r="A33" s="6"/>
      <c r="B33" s="7" t="s">
        <v>25</v>
      </c>
      <c r="C33" s="8">
        <v>1</v>
      </c>
      <c r="D33" s="8">
        <v>2</v>
      </c>
      <c r="E33" s="8">
        <v>3</v>
      </c>
      <c r="F33" s="8">
        <v>4</v>
      </c>
      <c r="G33" s="8">
        <v>5</v>
      </c>
      <c r="H33" s="8">
        <v>6</v>
      </c>
      <c r="I33" s="8">
        <v>7</v>
      </c>
      <c r="J33" s="8">
        <v>8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8">
        <v>15</v>
      </c>
    </row>
    <row r="34" spans="1:17">
      <c r="A34" s="9" t="s">
        <v>31</v>
      </c>
      <c r="B34" s="10">
        <v>1</v>
      </c>
      <c r="C34" s="11">
        <f>($B$34-2/3*C33)*3</f>
        <v>1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>
      <c r="A35" s="9"/>
      <c r="B35" s="10">
        <v>2</v>
      </c>
      <c r="C35" s="11">
        <f>(B35-2/3*$C$33)*3</f>
        <v>4</v>
      </c>
      <c r="D35" s="11">
        <f>(B35-2/3*$D$33)*3</f>
        <v>2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>
      <c r="A36" s="9"/>
      <c r="B36" s="10">
        <v>3</v>
      </c>
      <c r="C36" s="11">
        <f t="shared" ref="C36:C38" si="0">(B36-2/3*$C$33)*3</f>
        <v>7</v>
      </c>
      <c r="D36" s="11">
        <f t="shared" ref="D36:D39" si="1">(B36-2/3*$D$33)*3</f>
        <v>5</v>
      </c>
      <c r="E36" s="11">
        <f>($B36-2/3*$E$33)*3</f>
        <v>3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>
      <c r="A37" s="9"/>
      <c r="B37" s="10">
        <v>4</v>
      </c>
      <c r="C37" s="11">
        <f t="shared" si="0"/>
        <v>10</v>
      </c>
      <c r="D37" s="11">
        <f>(B37-2/3*$D$33)*3</f>
        <v>8</v>
      </c>
      <c r="E37" s="11">
        <f t="shared" ref="E37:E40" si="2">($B37-2/3*$E$33)*3</f>
        <v>6</v>
      </c>
      <c r="F37" s="11">
        <f>($B37-2/3*F$33)*3</f>
        <v>4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>
      <c r="A38" s="9"/>
      <c r="B38" s="10">
        <v>5</v>
      </c>
      <c r="C38" s="11">
        <f t="shared" si="0"/>
        <v>13</v>
      </c>
      <c r="D38" s="11">
        <f t="shared" si="1"/>
        <v>11</v>
      </c>
      <c r="E38" s="11">
        <f t="shared" si="2"/>
        <v>9</v>
      </c>
      <c r="F38" s="11">
        <f t="shared" ref="F38:O46" si="3">($B38-2/3*F$33)*3</f>
        <v>7</v>
      </c>
      <c r="G38" s="11">
        <f t="shared" si="3"/>
        <v>5.0000000000000009</v>
      </c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>
      <c r="A39" s="9"/>
      <c r="B39" s="10">
        <v>6</v>
      </c>
      <c r="C39" s="12"/>
      <c r="D39" s="11">
        <f t="shared" si="1"/>
        <v>14</v>
      </c>
      <c r="E39" s="11">
        <f t="shared" si="2"/>
        <v>12</v>
      </c>
      <c r="F39" s="11">
        <f t="shared" si="3"/>
        <v>10</v>
      </c>
      <c r="G39" s="11">
        <f t="shared" si="3"/>
        <v>8</v>
      </c>
      <c r="H39" s="11">
        <f t="shared" si="3"/>
        <v>6</v>
      </c>
      <c r="I39" s="12"/>
      <c r="J39" s="12"/>
      <c r="K39" s="12"/>
      <c r="L39" s="12"/>
      <c r="M39" s="12"/>
      <c r="N39" s="12"/>
      <c r="O39" s="12"/>
      <c r="P39" s="12"/>
      <c r="Q39" s="12"/>
    </row>
    <row r="40" spans="1:17">
      <c r="A40" s="9"/>
      <c r="B40" s="10">
        <v>7</v>
      </c>
      <c r="C40" s="12"/>
      <c r="D40" s="12"/>
      <c r="E40" s="11">
        <f t="shared" si="2"/>
        <v>15</v>
      </c>
      <c r="F40" s="11">
        <f t="shared" si="3"/>
        <v>13.000000000000002</v>
      </c>
      <c r="G40" s="11">
        <f t="shared" si="3"/>
        <v>11</v>
      </c>
      <c r="H40" s="11">
        <f t="shared" si="3"/>
        <v>9</v>
      </c>
      <c r="I40" s="11">
        <f t="shared" si="3"/>
        <v>7.0000000000000018</v>
      </c>
      <c r="J40" s="12"/>
      <c r="K40" s="12"/>
      <c r="L40" s="12"/>
      <c r="M40" s="12"/>
      <c r="N40" s="12"/>
      <c r="O40" s="12"/>
      <c r="P40" s="12"/>
      <c r="Q40" s="12"/>
    </row>
    <row r="41" spans="1:17">
      <c r="A41" s="9"/>
      <c r="B41" s="10">
        <v>8</v>
      </c>
      <c r="C41" s="12"/>
      <c r="D41" s="12"/>
      <c r="E41" s="12"/>
      <c r="F41" s="12"/>
      <c r="G41" s="11">
        <f t="shared" si="3"/>
        <v>14</v>
      </c>
      <c r="H41" s="11">
        <f t="shared" si="3"/>
        <v>12</v>
      </c>
      <c r="I41" s="11">
        <f t="shared" si="3"/>
        <v>10.000000000000002</v>
      </c>
      <c r="J41" s="11">
        <f t="shared" si="3"/>
        <v>8</v>
      </c>
      <c r="K41" s="12"/>
      <c r="L41" s="12"/>
      <c r="M41" s="12"/>
      <c r="N41" s="12"/>
      <c r="O41" s="12"/>
      <c r="P41" s="12"/>
      <c r="Q41" s="12"/>
    </row>
    <row r="42" spans="1:17">
      <c r="A42" s="9"/>
      <c r="B42" s="10">
        <v>9</v>
      </c>
      <c r="C42" s="12"/>
      <c r="D42" s="12"/>
      <c r="E42" s="12"/>
      <c r="F42" s="12"/>
      <c r="G42" s="12"/>
      <c r="H42" s="11">
        <f t="shared" si="3"/>
        <v>15</v>
      </c>
      <c r="I42" s="11">
        <f t="shared" si="3"/>
        <v>13.000000000000002</v>
      </c>
      <c r="J42" s="11">
        <f t="shared" si="3"/>
        <v>11</v>
      </c>
      <c r="K42" s="11">
        <f t="shared" si="3"/>
        <v>9</v>
      </c>
      <c r="L42" s="12"/>
      <c r="M42" s="12"/>
      <c r="N42" s="12"/>
      <c r="O42" s="12"/>
      <c r="P42" s="12"/>
      <c r="Q42" s="12"/>
    </row>
    <row r="43" spans="1:17">
      <c r="A43" s="9"/>
      <c r="B43" s="10">
        <v>10</v>
      </c>
      <c r="C43" s="12"/>
      <c r="D43" s="12"/>
      <c r="E43" s="12"/>
      <c r="F43" s="12"/>
      <c r="G43" s="12"/>
      <c r="H43" s="12"/>
      <c r="I43" s="12"/>
      <c r="J43" s="11">
        <f t="shared" si="3"/>
        <v>14</v>
      </c>
      <c r="K43" s="11">
        <f t="shared" si="3"/>
        <v>12</v>
      </c>
      <c r="L43" s="11">
        <f t="shared" si="3"/>
        <v>10.000000000000002</v>
      </c>
      <c r="M43" s="12"/>
      <c r="N43" s="12"/>
      <c r="O43" s="12"/>
      <c r="P43" s="12"/>
      <c r="Q43" s="12"/>
    </row>
    <row r="44" spans="1:17">
      <c r="A44" s="9"/>
      <c r="B44" s="10">
        <v>11</v>
      </c>
      <c r="C44" s="12"/>
      <c r="D44" s="12"/>
      <c r="E44" s="12"/>
      <c r="F44" s="12"/>
      <c r="G44" s="12"/>
      <c r="H44" s="12"/>
      <c r="I44" s="12"/>
      <c r="J44" s="12"/>
      <c r="K44" s="11">
        <f t="shared" si="3"/>
        <v>15</v>
      </c>
      <c r="L44" s="11">
        <f t="shared" si="3"/>
        <v>13.000000000000002</v>
      </c>
      <c r="M44" s="11">
        <f t="shared" si="3"/>
        <v>11</v>
      </c>
      <c r="N44" s="12"/>
      <c r="O44" s="12"/>
      <c r="P44" s="12"/>
      <c r="Q44" s="12"/>
    </row>
    <row r="45" spans="1:17">
      <c r="A45" s="9"/>
      <c r="B45" s="10">
        <v>12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>
        <f t="shared" si="3"/>
        <v>14</v>
      </c>
      <c r="N45" s="11">
        <f t="shared" si="3"/>
        <v>12</v>
      </c>
      <c r="O45" s="12"/>
      <c r="P45" s="12"/>
      <c r="Q45" s="12"/>
    </row>
    <row r="46" spans="1:17">
      <c r="A46" s="9"/>
      <c r="B46" s="10">
        <v>13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1">
        <f t="shared" si="3"/>
        <v>15</v>
      </c>
      <c r="O46" s="11">
        <f t="shared" si="3"/>
        <v>13.000000000000002</v>
      </c>
      <c r="P46" s="12"/>
      <c r="Q46" s="12"/>
    </row>
    <row r="47" spans="1:17">
      <c r="A47" s="9"/>
      <c r="B47" s="10">
        <v>14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1">
        <v>14</v>
      </c>
      <c r="Q47" s="12"/>
    </row>
    <row r="48" spans="1:17">
      <c r="A48" s="9"/>
      <c r="B48" s="10">
        <v>15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1">
        <v>15</v>
      </c>
    </row>
  </sheetData>
  <conditionalFormatting sqref="F12:G12">
    <cfRule type="cellIs" dxfId="1" priority="1" operator="greaterThan">
      <formula>99</formula>
    </cfRule>
    <cfRule type="cellIs" dxfId="0" priority="2" operator="lessThan">
      <formula>100</formula>
    </cfRule>
  </conditionalFormatting>
  <dataValidations count="1">
    <dataValidation type="list" allowBlank="1" showInputMessage="1" showErrorMessage="1" sqref="C15" xr:uid="{8E66E819-3BE7-4D8E-AFFF-2CB15513DF38}">
      <formula1>$C$11:$C$13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83B48C640D464796D6E2BEBFE8E288" ma:contentTypeVersion="11" ma:contentTypeDescription="Ein neues Dokument erstellen." ma:contentTypeScope="" ma:versionID="249aa8b97ed510e42254725777358485">
  <xsd:schema xmlns:xsd="http://www.w3.org/2001/XMLSchema" xmlns:xs="http://www.w3.org/2001/XMLSchema" xmlns:p="http://schemas.microsoft.com/office/2006/metadata/properties" xmlns:ns2="be3c568a-9903-4c4e-88f0-22affe1fd17f" xmlns:ns3="2e636f6f-f9b5-4e69-891e-ad3fc817c429" targetNamespace="http://schemas.microsoft.com/office/2006/metadata/properties" ma:root="true" ma:fieldsID="f216b6b54bf9598c75c295a0daf7d4d3" ns2:_="" ns3:_="">
    <xsd:import namespace="be3c568a-9903-4c4e-88f0-22affe1fd17f"/>
    <xsd:import namespace="2e636f6f-f9b5-4e69-891e-ad3fc817c4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3c568a-9903-4c4e-88f0-22affe1fd1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37666dd-b401-4d2e-a6e2-c2eb878ace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36f6f-f9b5-4e69-891e-ad3fc817c4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dd01468-9c42-44c2-9ed3-1dc3efefdfd5}" ma:internalName="TaxCatchAll" ma:showField="CatchAllData" ma:web="2e636f6f-f9b5-4e69-891e-ad3fc817c4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636f6f-f9b5-4e69-891e-ad3fc817c429" xsi:nil="true"/>
    <lcf76f155ced4ddcb4097134ff3c332f xmlns="be3c568a-9903-4c4e-88f0-22affe1fd17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A3405D-5DB8-42C3-A925-BC8052028F6A}"/>
</file>

<file path=customXml/itemProps2.xml><?xml version="1.0" encoding="utf-8"?>
<ds:datastoreItem xmlns:ds="http://schemas.openxmlformats.org/officeDocument/2006/customXml" ds:itemID="{F7F0FAC7-876C-498E-B2A0-F47A725E5F48}"/>
</file>

<file path=customXml/itemProps3.xml><?xml version="1.0" encoding="utf-8"?>
<ds:datastoreItem xmlns:ds="http://schemas.openxmlformats.org/officeDocument/2006/customXml" ds:itemID="{05480D12-79A4-47BB-AE42-15878490F3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asmus</dc:creator>
  <cp:keywords/>
  <dc:description/>
  <cp:lastModifiedBy>Bastian Lorenz</cp:lastModifiedBy>
  <cp:revision/>
  <dcterms:created xsi:type="dcterms:W3CDTF">2024-05-29T12:39:59Z</dcterms:created>
  <dcterms:modified xsi:type="dcterms:W3CDTF">2026-04-08T10:12:40Z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0x0101000083B48C640D464796D6E2BEBFE8E288</vt:lpwstr>
  </property>
  <property fmtid="{D5CDD505-2E9C-101B-9397-08002B2CF9AE}" pid="3" name="MediaServiceImageTags">
    <vt:lpwstr/>
  </property>
</Properties>
</file>